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3975" activeTab="0"/>
  </bookViews>
  <sheets>
    <sheet name="Konversi" sheetId="1" r:id="rId1"/>
    <sheet name="Sheet3" sheetId="2" r:id="rId2"/>
  </sheets>
  <definedNames>
    <definedName name="_xlfn.IFERROR" hidden="1">#NAME?</definedName>
    <definedName name="_xlnm.Print_Area" localSheetId="0">'Konversi'!$A$1:$O$134</definedName>
  </definedNames>
  <calcPr fullCalcOnLoad="1"/>
</workbook>
</file>

<file path=xl/sharedStrings.xml><?xml version="1.0" encoding="utf-8"?>
<sst xmlns="http://schemas.openxmlformats.org/spreadsheetml/2006/main" count="350" uniqueCount="243">
  <si>
    <t>SKS</t>
  </si>
  <si>
    <t>MK</t>
  </si>
  <si>
    <t>FT0003</t>
  </si>
  <si>
    <t>Kalkulus I</t>
  </si>
  <si>
    <t>Fisika Mekanika</t>
  </si>
  <si>
    <t>Fisika Listrik Magnet</t>
  </si>
  <si>
    <t>UMJ002</t>
  </si>
  <si>
    <t>UMJ004</t>
  </si>
  <si>
    <t>Kalkulus II</t>
  </si>
  <si>
    <t>Pendidikan Pancasila</t>
  </si>
  <si>
    <t>UMJ001</t>
  </si>
  <si>
    <t>UMJ005</t>
  </si>
  <si>
    <t>FT0001</t>
  </si>
  <si>
    <t>FT0002</t>
  </si>
  <si>
    <t>Kemuhammadiyahan</t>
  </si>
  <si>
    <t>UMJ006</t>
  </si>
  <si>
    <t>Bahasa Indonesia</t>
  </si>
  <si>
    <t>FT0005</t>
  </si>
  <si>
    <t>Kewirausahaan</t>
  </si>
  <si>
    <t>No.</t>
  </si>
  <si>
    <t>Nilai</t>
  </si>
  <si>
    <t>Kode</t>
  </si>
  <si>
    <t>Mata Kuliah : Semester 1</t>
  </si>
  <si>
    <t>Ket.</t>
  </si>
  <si>
    <t>Mata Kuliah Yang Diambil</t>
  </si>
  <si>
    <t>Jumlah SKS</t>
  </si>
  <si>
    <t>Mata Kuliah : Semester 2</t>
  </si>
  <si>
    <t>Mata Kuliah : Semester 3</t>
  </si>
  <si>
    <t>Mata Kuliah : Semester 4</t>
  </si>
  <si>
    <t>Mata Kuliah : Semester 5</t>
  </si>
  <si>
    <t>Mata Kuliah : Semester 6</t>
  </si>
  <si>
    <t>Mata Kuliah : Semester 7</t>
  </si>
  <si>
    <t>Mata Kuliah : Semester 8</t>
  </si>
  <si>
    <t>Mutu</t>
  </si>
  <si>
    <t>Angka</t>
  </si>
  <si>
    <t>Kredit</t>
  </si>
  <si>
    <t>X</t>
  </si>
  <si>
    <t>FAKULTAS TEKNIK UNIVERSITAS MUHAMMADIYAH JAKARTA</t>
  </si>
  <si>
    <t>Nama Mahasiswa</t>
  </si>
  <si>
    <t>Nomor Induk Mahasiswa (NIM)</t>
  </si>
  <si>
    <t>Tempat, Tanggal Lahir</t>
  </si>
  <si>
    <t>:</t>
  </si>
  <si>
    <t>Jurusan / Program Studi</t>
  </si>
  <si>
    <t>Total Mutu Nilai</t>
  </si>
  <si>
    <t>Total SKS</t>
  </si>
  <si>
    <t>IPK</t>
  </si>
  <si>
    <t>sks</t>
  </si>
  <si>
    <t>Syarat Kelulusan</t>
  </si>
  <si>
    <t>Jumlah sks yang telah ditempuh</t>
  </si>
  <si>
    <t>Jumlah mata kuliah yang telah diambil</t>
  </si>
  <si>
    <t>mk</t>
  </si>
  <si>
    <t>Peminatan</t>
  </si>
  <si>
    <t>Jenis</t>
  </si>
  <si>
    <t>KONVERSI KURIKULUM</t>
  </si>
  <si>
    <t>Jakarta, ……………………</t>
  </si>
  <si>
    <t>PROGRAM S1 TEKNIK KIMIA</t>
  </si>
  <si>
    <t>S1 Teknik Kimia</t>
  </si>
  <si>
    <t>Bahasa Inggris</t>
  </si>
  <si>
    <t>Fisika Panas</t>
  </si>
  <si>
    <t>Kimia Dasar</t>
  </si>
  <si>
    <t>Kimia Analisis</t>
  </si>
  <si>
    <t>Pendidikan Kewarganegaraan</t>
  </si>
  <si>
    <t>Al-Islam I</t>
  </si>
  <si>
    <t>Kalkulus III</t>
  </si>
  <si>
    <t>Kimia Organik</t>
  </si>
  <si>
    <t>Azas Teknik Kimia I</t>
  </si>
  <si>
    <t>Kimia Fisika</t>
  </si>
  <si>
    <t>Kimia Zat Padat</t>
  </si>
  <si>
    <t>Praktikum Kimia Analisis</t>
  </si>
  <si>
    <t>Al-Islam II</t>
  </si>
  <si>
    <t>KIM066</t>
  </si>
  <si>
    <t>Penurunan sks</t>
  </si>
  <si>
    <t>KETERANGAN</t>
  </si>
  <si>
    <t>Al-Islam III</t>
  </si>
  <si>
    <t>Azas Teknik Kimia II</t>
  </si>
  <si>
    <t>KIM011</t>
  </si>
  <si>
    <t>Matematika Teknik Kimia I</t>
  </si>
  <si>
    <t>KIM014</t>
  </si>
  <si>
    <t>Termodinamika Teknik Kimia I</t>
  </si>
  <si>
    <t>KIM016</t>
  </si>
  <si>
    <t>Mikrobiologi Teknik Kimia</t>
  </si>
  <si>
    <t>KIM020</t>
  </si>
  <si>
    <t>Praktikum Kimia Fisika</t>
  </si>
  <si>
    <t>KIM024</t>
  </si>
  <si>
    <t>Operasi Penanganan Bahan</t>
  </si>
  <si>
    <t>KIM027</t>
  </si>
  <si>
    <t>Proses Transfer</t>
  </si>
  <si>
    <t>KIM052</t>
  </si>
  <si>
    <t>Teknik Tenaga Listrik</t>
  </si>
  <si>
    <t>KIM003</t>
  </si>
  <si>
    <t>KIM006</t>
  </si>
  <si>
    <t>KIM009</t>
  </si>
  <si>
    <t>KIM010</t>
  </si>
  <si>
    <t>KIM019</t>
  </si>
  <si>
    <t>KIM023</t>
  </si>
  <si>
    <t>KIM001</t>
  </si>
  <si>
    <t>KIM002</t>
  </si>
  <si>
    <t>KIM004</t>
  </si>
  <si>
    <t>KIM005</t>
  </si>
  <si>
    <t>KIM007</t>
  </si>
  <si>
    <t>KIM008</t>
  </si>
  <si>
    <t>Ilmu Sosial Dasar</t>
  </si>
  <si>
    <t>Matematika Teknik Kimia II</t>
  </si>
  <si>
    <t>Termodinamika Teknik Kimia II</t>
  </si>
  <si>
    <t>Praktikum Proses Kimia &amp; Bioproses</t>
  </si>
  <si>
    <t>Operasi Pemindahan Massa &amp; Panas</t>
  </si>
  <si>
    <t>Proses Industri Kimia Organik</t>
  </si>
  <si>
    <t>Bahan Konstruksi Teknik Kimia</t>
  </si>
  <si>
    <t>Teknologi Air &amp; Limbah Industri</t>
  </si>
  <si>
    <t>KIM015</t>
  </si>
  <si>
    <t>KIM017</t>
  </si>
  <si>
    <t>KIM025</t>
  </si>
  <si>
    <t>KIM028</t>
  </si>
  <si>
    <t>KIM032</t>
  </si>
  <si>
    <t>KIM037</t>
  </si>
  <si>
    <t>KIM067</t>
  </si>
  <si>
    <t>Al Islam IV</t>
  </si>
  <si>
    <t>Teknologi Pengolahan Air &amp; Limbah Industri</t>
  </si>
  <si>
    <t>Perubahan nama</t>
  </si>
  <si>
    <t>Praktikum Operasi Teknik Kimia</t>
  </si>
  <si>
    <t>Operasi Pemisahan Bertingkat</t>
  </si>
  <si>
    <t>Program Komputer</t>
  </si>
  <si>
    <t>Proses Industri Kimia Anorganik</t>
  </si>
  <si>
    <t>Kinetika Reaksi Homogen</t>
  </si>
  <si>
    <t>Alat Industri Kimia</t>
  </si>
  <si>
    <t>Elemen Mesin</t>
  </si>
  <si>
    <t>MATA KULIAH PILIHAN I</t>
  </si>
  <si>
    <t>PEMINATAN TEKNOLOGI KIMIA</t>
  </si>
  <si>
    <t>Teknologi Bahan Makanan</t>
  </si>
  <si>
    <t>Teknologi Bioproses</t>
  </si>
  <si>
    <t>PEMINATAN TEKNOLOGI SILIKAT</t>
  </si>
  <si>
    <t>Pengetahuan Bahan Mentah Silikat</t>
  </si>
  <si>
    <t>KIM026</t>
  </si>
  <si>
    <t>KIM029</t>
  </si>
  <si>
    <t>KIM033</t>
  </si>
  <si>
    <t>KIM034</t>
  </si>
  <si>
    <t>KIM038</t>
  </si>
  <si>
    <t>KIM068</t>
  </si>
  <si>
    <t>KIM069</t>
  </si>
  <si>
    <t>KIM070</t>
  </si>
  <si>
    <t>KIM071</t>
  </si>
  <si>
    <t>KIM064</t>
  </si>
  <si>
    <t>Pemrograman Komputer</t>
  </si>
  <si>
    <t>Metode Penelitian &amp; Penulisan Ilmiah</t>
  </si>
  <si>
    <t>Teknologi Bahan Pangan</t>
  </si>
  <si>
    <t>Bahan Silikat Plastis</t>
  </si>
  <si>
    <t>Bahan Silikat Non-Plastis</t>
  </si>
  <si>
    <t>Pindah semester</t>
  </si>
  <si>
    <t>Mata kuliah baru</t>
  </si>
  <si>
    <t>Pemekaran</t>
  </si>
  <si>
    <t>Mata kuliah</t>
  </si>
  <si>
    <t>Kinetika Reaksi Heterogen</t>
  </si>
  <si>
    <t>Pengendalian Proses</t>
  </si>
  <si>
    <t>Komputasi Proses</t>
  </si>
  <si>
    <t>Utilitas</t>
  </si>
  <si>
    <t>Penelitian Laboratorium</t>
  </si>
  <si>
    <t>Penggerak Mula</t>
  </si>
  <si>
    <t>Mata Kuliah Pilihan II</t>
  </si>
  <si>
    <t>Teknologi Polimer</t>
  </si>
  <si>
    <t>Teknologi Nano</t>
  </si>
  <si>
    <t>Teknologi Keramik I</t>
  </si>
  <si>
    <t>KIM035</t>
  </si>
  <si>
    <t>KIM041</t>
  </si>
  <si>
    <t>KIM072</t>
  </si>
  <si>
    <t>KIM073</t>
  </si>
  <si>
    <t>KIM074</t>
  </si>
  <si>
    <t>KIM061</t>
  </si>
  <si>
    <t>KIM075</t>
  </si>
  <si>
    <t>KIM051</t>
  </si>
  <si>
    <t>KIM065</t>
  </si>
  <si>
    <t>Komputasi &amp; Simulasi Proses</t>
  </si>
  <si>
    <t>Sistem Utilitas</t>
  </si>
  <si>
    <t>MATA KULIAH PILIHAN II</t>
  </si>
  <si>
    <t>SEMUA PEMINATAN</t>
  </si>
  <si>
    <t xml:space="preserve">Penggerak Utama </t>
  </si>
  <si>
    <t>Teknologi Membran</t>
  </si>
  <si>
    <t>Konservasi Energi</t>
  </si>
  <si>
    <t>Teknologi Hijau</t>
  </si>
  <si>
    <t>MATA KULIAH PILIHAN III</t>
  </si>
  <si>
    <t>Teknologi Keramik</t>
  </si>
  <si>
    <t>Teknologi Gelas</t>
  </si>
  <si>
    <t>Menggambar Teknik</t>
  </si>
  <si>
    <t>Teknik Reaktor</t>
  </si>
  <si>
    <t>Perancangan Pabrik Kimia</t>
  </si>
  <si>
    <t>Ekonomi Teknik Kimia</t>
  </si>
  <si>
    <t>Perancangan Alat Proses</t>
  </si>
  <si>
    <t>Kerja Praktek</t>
  </si>
  <si>
    <t>Mata Kuliah Pilihan III</t>
  </si>
  <si>
    <t>Teknologi Migas / Petrokimia</t>
  </si>
  <si>
    <t>Teknologi Keramik II</t>
  </si>
  <si>
    <t>Teknologi Semen &amp; Gelas</t>
  </si>
  <si>
    <t>KIM036</t>
  </si>
  <si>
    <t>KIM043</t>
  </si>
  <si>
    <t>KIM047</t>
  </si>
  <si>
    <t>KIM048</t>
  </si>
  <si>
    <t>Gambar Teknik</t>
  </si>
  <si>
    <t>Kerja PraktIk / Kuliah Kerja Nyata</t>
  </si>
  <si>
    <t>MATA KULIAH PILIHAN IV</t>
  </si>
  <si>
    <t>Teknologi Migas &amp; Petrokimia</t>
  </si>
  <si>
    <t>Energi Baru &amp; Terbarukan</t>
  </si>
  <si>
    <t>Teknologi Pembakaran</t>
  </si>
  <si>
    <t>Teknologi Semen</t>
  </si>
  <si>
    <t>Keselamatan dan Kesehatan Kerja</t>
  </si>
  <si>
    <t>KIM012</t>
  </si>
  <si>
    <t>Pendadaran</t>
  </si>
  <si>
    <t>Pra Rancangan Pabrik Kimia</t>
  </si>
  <si>
    <t>KIM059</t>
  </si>
  <si>
    <t>Total Quality Management</t>
  </si>
  <si>
    <t>KIM060</t>
  </si>
  <si>
    <t>Manajemen Pengolahan Sampah</t>
  </si>
  <si>
    <t>KIM063</t>
  </si>
  <si>
    <t>Praktikum Teknologi Silikat</t>
  </si>
  <si>
    <t>Sidang Sarjana</t>
  </si>
  <si>
    <t>MATA KULIAH PILIHAN V</t>
  </si>
  <si>
    <t>Agroindustri</t>
  </si>
  <si>
    <t>Praktikum Analisa Silikat</t>
  </si>
  <si>
    <t>Praktikum Proses Keramik</t>
  </si>
  <si>
    <t>Ketua Program Studi S1 Teknik Kimia</t>
  </si>
  <si>
    <t>NIDN : 0320107508</t>
  </si>
  <si>
    <t>(Nurul Hidayati Fithriyah, ST, MSc, PhD)</t>
  </si>
  <si>
    <t>Mata Kuliah Pilihan (5 MK)</t>
  </si>
  <si>
    <t>Mata Kuliah Wajib (60 MK)</t>
  </si>
  <si>
    <t>SISAMK</t>
  </si>
  <si>
    <t>SISASKS</t>
  </si>
  <si>
    <t>Nilai dari MK lama yang ditiadakan</t>
  </si>
  <si>
    <t>Perekayasaan Produk Kimia</t>
  </si>
  <si>
    <t>KIM018</t>
  </si>
  <si>
    <t>KIM046</t>
  </si>
  <si>
    <t>KIM031</t>
  </si>
  <si>
    <t>KIM050</t>
  </si>
  <si>
    <t>KIM021</t>
  </si>
  <si>
    <t>KIM044</t>
  </si>
  <si>
    <t>KIM045</t>
  </si>
  <si>
    <t>KIM057</t>
  </si>
  <si>
    <t>KIM040</t>
  </si>
  <si>
    <t>KIM053</t>
  </si>
  <si>
    <t>KIM013</t>
  </si>
  <si>
    <t>KIM056</t>
  </si>
  <si>
    <t>KIM049</t>
  </si>
  <si>
    <t>KIM022</t>
  </si>
  <si>
    <t>KIM054</t>
  </si>
  <si>
    <t>KIM058</t>
  </si>
  <si>
    <t>KIM055</t>
  </si>
</sst>
</file>

<file path=xl/styles.xml><?xml version="1.0" encoding="utf-8"?>
<styleSheet xmlns="http://schemas.openxmlformats.org/spreadsheetml/2006/main">
  <numFmts count="3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IDR&quot;#,##0;\-&quot;IDR&quot;#,##0"/>
    <numFmt numFmtId="173" formatCode="&quot;IDR&quot;#,##0;[Red]\-&quot;IDR&quot;#,##0"/>
    <numFmt numFmtId="174" formatCode="&quot;IDR&quot;#,##0.00;\-&quot;IDR&quot;#,##0.00"/>
    <numFmt numFmtId="175" formatCode="&quot;IDR&quot;#,##0.00;[Red]\-&quot;IDR&quot;#,##0.00"/>
    <numFmt numFmtId="176" formatCode="_-&quot;IDR&quot;* #,##0_-;\-&quot;IDR&quot;* #,##0_-;_-&quot;IDR&quot;* &quot;-&quot;_-;_-@_-"/>
    <numFmt numFmtId="177" formatCode="_-&quot;IDR&quot;* #,##0.00_-;\-&quot;IDR&quot;* #,##0.00_-;_-&quot;IDR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/>
      <protection locked="0"/>
    </xf>
    <xf numFmtId="0" fontId="47" fillId="0" borderId="26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52" fillId="0" borderId="39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 quotePrefix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53" fillId="34" borderId="31" xfId="0" applyFont="1" applyFill="1" applyBorder="1" applyAlignment="1" applyProtection="1">
      <alignment/>
      <protection locked="0"/>
    </xf>
    <xf numFmtId="0" fontId="53" fillId="34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49" fillId="0" borderId="45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52" fillId="34" borderId="36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49" fillId="0" borderId="40" xfId="0" applyFont="1" applyFill="1" applyBorder="1" applyAlignment="1" applyProtection="1">
      <alignment horizontal="center" vertical="center"/>
      <protection locked="0"/>
    </xf>
    <xf numFmtId="0" fontId="52" fillId="34" borderId="47" xfId="0" applyFont="1" applyFill="1" applyBorder="1" applyAlignment="1" applyProtection="1">
      <alignment horizontal="center" vertical="center"/>
      <protection locked="0"/>
    </xf>
    <xf numFmtId="0" fontId="52" fillId="34" borderId="46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/>
    </xf>
    <xf numFmtId="0" fontId="49" fillId="0" borderId="25" xfId="0" applyFont="1" applyFill="1" applyBorder="1" applyAlignment="1" applyProtection="1">
      <alignment horizontal="center" vertical="center"/>
      <protection/>
    </xf>
    <xf numFmtId="0" fontId="49" fillId="0" borderId="44" xfId="0" applyFont="1" applyBorder="1" applyAlignment="1" applyProtection="1">
      <alignment horizontal="center" vertical="center"/>
      <protection/>
    </xf>
    <xf numFmtId="0" fontId="49" fillId="0" borderId="48" xfId="0" applyFont="1" applyBorder="1" applyAlignment="1" applyProtection="1">
      <alignment horizontal="center" vertical="center"/>
      <protection locked="0"/>
    </xf>
    <xf numFmtId="0" fontId="49" fillId="0" borderId="49" xfId="0" applyFont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/>
      <protection locked="0"/>
    </xf>
    <xf numFmtId="0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 wrapText="1"/>
      <protection locked="0"/>
    </xf>
    <xf numFmtId="0" fontId="52" fillId="34" borderId="37" xfId="0" applyFont="1" applyFill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/>
    </xf>
    <xf numFmtId="0" fontId="52" fillId="34" borderId="37" xfId="0" applyFont="1" applyFill="1" applyBorder="1" applyAlignment="1" applyProtection="1">
      <alignment horizontal="center" vertical="center"/>
      <protection locked="0"/>
    </xf>
    <xf numFmtId="0" fontId="49" fillId="0" borderId="41" xfId="0" applyFont="1" applyFill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0" fontId="49" fillId="0" borderId="51" xfId="0" applyFont="1" applyBorder="1" applyAlignment="1" applyProtection="1">
      <alignment horizontal="center" vertical="center"/>
      <protection locked="0"/>
    </xf>
    <xf numFmtId="0" fontId="49" fillId="0" borderId="52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/>
      <protection locked="0"/>
    </xf>
    <xf numFmtId="0" fontId="53" fillId="34" borderId="46" xfId="0" applyFont="1" applyFill="1" applyBorder="1" applyAlignment="1" applyProtection="1">
      <alignment horizontal="center" vertical="center" wrapText="1"/>
      <protection locked="0"/>
    </xf>
    <xf numFmtId="0" fontId="53" fillId="34" borderId="54" xfId="0" applyFont="1" applyFill="1" applyBorder="1" applyAlignment="1" applyProtection="1">
      <alignment/>
      <protection locked="0"/>
    </xf>
    <xf numFmtId="0" fontId="53" fillId="34" borderId="13" xfId="0" applyNumberFormat="1" applyFont="1" applyFill="1" applyBorder="1" applyAlignment="1" applyProtection="1" quotePrefix="1">
      <alignment horizontal="center"/>
      <protection locked="0"/>
    </xf>
    <xf numFmtId="0" fontId="53" fillId="34" borderId="14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/>
      <protection locked="0"/>
    </xf>
    <xf numFmtId="0" fontId="2" fillId="0" borderId="42" xfId="0" applyNumberFormat="1" applyFont="1" applyFill="1" applyBorder="1" applyAlignment="1" applyProtection="1" quotePrefix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53" fillId="34" borderId="40" xfId="0" applyFont="1" applyFill="1" applyBorder="1" applyAlignment="1" applyProtection="1">
      <alignment/>
      <protection locked="0"/>
    </xf>
    <xf numFmtId="0" fontId="53" fillId="34" borderId="26" xfId="0" applyFont="1" applyFill="1" applyBorder="1" applyAlignment="1" applyProtection="1">
      <alignment horizontal="center"/>
      <protection locked="0"/>
    </xf>
    <xf numFmtId="0" fontId="53" fillId="35" borderId="57" xfId="0" applyFont="1" applyFill="1" applyBorder="1" applyAlignment="1" applyProtection="1">
      <alignment/>
      <protection locked="0"/>
    </xf>
    <xf numFmtId="0" fontId="53" fillId="35" borderId="57" xfId="0" applyFont="1" applyFill="1" applyBorder="1" applyAlignment="1" applyProtection="1">
      <alignment horizontal="center"/>
      <protection locked="0"/>
    </xf>
    <xf numFmtId="0" fontId="53" fillId="34" borderId="5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53" fillId="34" borderId="43" xfId="0" applyFont="1" applyFill="1" applyBorder="1" applyAlignment="1" applyProtection="1">
      <alignment vertical="center" wrapText="1"/>
      <protection locked="0"/>
    </xf>
    <xf numFmtId="0" fontId="53" fillId="34" borderId="44" xfId="0" applyFont="1" applyFill="1" applyBorder="1" applyAlignment="1" applyProtection="1">
      <alignment horizontal="center" vertical="center" wrapText="1"/>
      <protection locked="0"/>
    </xf>
    <xf numFmtId="0" fontId="53" fillId="35" borderId="55" xfId="0" applyFont="1" applyFill="1" applyBorder="1" applyAlignment="1" applyProtection="1">
      <alignment vertical="center" wrapText="1"/>
      <protection locked="0"/>
    </xf>
    <xf numFmtId="0" fontId="53" fillId="35" borderId="55" xfId="0" applyFont="1" applyFill="1" applyBorder="1" applyAlignment="1" applyProtection="1">
      <alignment horizontal="center" vertical="center" wrapText="1"/>
      <protection locked="0"/>
    </xf>
    <xf numFmtId="0" fontId="53" fillId="34" borderId="13" xfId="0" applyFont="1" applyFill="1" applyBorder="1" applyAlignment="1" applyProtection="1">
      <alignment vertical="top" wrapText="1"/>
      <protection locked="0"/>
    </xf>
    <xf numFmtId="0" fontId="53" fillId="34" borderId="13" xfId="0" applyFont="1" applyFill="1" applyBorder="1" applyAlignment="1" applyProtection="1">
      <alignment horizontal="center" vertical="center"/>
      <protection locked="0"/>
    </xf>
    <xf numFmtId="0" fontId="53" fillId="34" borderId="54" xfId="0" applyFont="1" applyFill="1" applyBorder="1" applyAlignment="1" applyProtection="1">
      <alignment vertical="center"/>
      <protection locked="0"/>
    </xf>
    <xf numFmtId="0" fontId="53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53" fillId="34" borderId="14" xfId="0" applyFont="1" applyFill="1" applyBorder="1" applyAlignment="1" applyProtection="1">
      <alignment horizontal="center" vertical="center"/>
      <protection locked="0"/>
    </xf>
    <xf numFmtId="0" fontId="53" fillId="34" borderId="13" xfId="0" applyFont="1" applyFill="1" applyBorder="1" applyAlignment="1" applyProtection="1">
      <alignment/>
      <protection locked="0"/>
    </xf>
    <xf numFmtId="0" fontId="53" fillId="34" borderId="13" xfId="0" applyFont="1" applyFill="1" applyBorder="1" applyAlignment="1" applyProtection="1">
      <alignment horizontal="center"/>
      <protection locked="0"/>
    </xf>
    <xf numFmtId="0" fontId="53" fillId="34" borderId="49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 quotePrefix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 quotePrefix="1">
      <alignment horizont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53" fillId="34" borderId="13" xfId="0" applyNumberFormat="1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/>
      <protection locked="0"/>
    </xf>
    <xf numFmtId="0" fontId="2" fillId="0" borderId="50" xfId="0" applyNumberFormat="1" applyFont="1" applyFill="1" applyBorder="1" applyAlignment="1" applyProtection="1">
      <alignment horizontal="center"/>
      <protection locked="0"/>
    </xf>
    <xf numFmtId="0" fontId="53" fillId="34" borderId="16" xfId="0" applyFont="1" applyFill="1" applyBorder="1" applyAlignment="1" applyProtection="1">
      <alignment/>
      <protection locked="0"/>
    </xf>
    <xf numFmtId="0" fontId="53" fillId="34" borderId="16" xfId="0" applyNumberFormat="1" applyFont="1" applyFill="1" applyBorder="1" applyAlignment="1" applyProtection="1">
      <alignment horizontal="center"/>
      <protection locked="0"/>
    </xf>
    <xf numFmtId="0" fontId="53" fillId="34" borderId="16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 quotePrefix="1">
      <alignment horizontal="center"/>
      <protection locked="0"/>
    </xf>
    <xf numFmtId="0" fontId="53" fillId="34" borderId="31" xfId="0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/>
      <protection locked="0"/>
    </xf>
    <xf numFmtId="0" fontId="53" fillId="34" borderId="33" xfId="0" applyFont="1" applyFill="1" applyBorder="1" applyAlignment="1" applyProtection="1">
      <alignment horizontal="center"/>
      <protection locked="0"/>
    </xf>
    <xf numFmtId="0" fontId="53" fillId="34" borderId="57" xfId="0" applyFont="1" applyFill="1" applyBorder="1" applyAlignment="1" applyProtection="1">
      <alignment/>
      <protection locked="0"/>
    </xf>
    <xf numFmtId="0" fontId="53" fillId="34" borderId="42" xfId="0" applyNumberFormat="1" applyFont="1" applyFill="1" applyBorder="1" applyAlignment="1" applyProtection="1" quotePrefix="1">
      <alignment horizontal="center"/>
      <protection locked="0"/>
    </xf>
    <xf numFmtId="0" fontId="53" fillId="34" borderId="13" xfId="0" applyFont="1" applyFill="1" applyBorder="1" applyAlignment="1" applyProtection="1" quotePrefix="1">
      <alignment horizontal="center"/>
      <protection locked="0"/>
    </xf>
    <xf numFmtId="0" fontId="53" fillId="0" borderId="31" xfId="0" applyFont="1" applyFill="1" applyBorder="1" applyAlignment="1" applyProtection="1">
      <alignment/>
      <protection locked="0"/>
    </xf>
    <xf numFmtId="0" fontId="53" fillId="0" borderId="31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53" fillId="0" borderId="42" xfId="0" applyNumberFormat="1" applyFont="1" applyFill="1" applyBorder="1" applyAlignment="1" applyProtection="1" quotePrefix="1">
      <alignment horizontal="center"/>
      <protection locked="0"/>
    </xf>
    <xf numFmtId="0" fontId="53" fillId="36" borderId="31" xfId="0" applyFont="1" applyFill="1" applyBorder="1" applyAlignment="1" applyProtection="1">
      <alignment/>
      <protection locked="0"/>
    </xf>
    <xf numFmtId="0" fontId="53" fillId="36" borderId="31" xfId="0" applyFont="1" applyFill="1" applyBorder="1" applyAlignment="1" applyProtection="1">
      <alignment horizontal="center"/>
      <protection locked="0"/>
    </xf>
    <xf numFmtId="0" fontId="53" fillId="34" borderId="60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53" fillId="36" borderId="16" xfId="0" applyFont="1" applyFill="1" applyBorder="1" applyAlignment="1" applyProtection="1">
      <alignment/>
      <protection locked="0"/>
    </xf>
    <xf numFmtId="0" fontId="53" fillId="36" borderId="16" xfId="0" applyFont="1" applyFill="1" applyBorder="1" applyAlignment="1" applyProtection="1">
      <alignment horizontal="center"/>
      <protection locked="0"/>
    </xf>
    <xf numFmtId="0" fontId="53" fillId="34" borderId="30" xfId="0" applyFont="1" applyFill="1" applyBorder="1" applyAlignment="1" applyProtection="1">
      <alignment/>
      <protection locked="0"/>
    </xf>
    <xf numFmtId="0" fontId="53" fillId="34" borderId="61" xfId="0" applyFont="1" applyFill="1" applyBorder="1" applyAlignment="1" applyProtection="1">
      <alignment horizontal="center"/>
      <protection locked="0"/>
    </xf>
    <xf numFmtId="0" fontId="53" fillId="35" borderId="24" xfId="0" applyFont="1" applyFill="1" applyBorder="1" applyAlignment="1" applyProtection="1">
      <alignment/>
      <protection locked="0"/>
    </xf>
    <xf numFmtId="0" fontId="53" fillId="35" borderId="61" xfId="0" applyFont="1" applyFill="1" applyBorder="1" applyAlignment="1" applyProtection="1">
      <alignment horizontal="center"/>
      <protection locked="0"/>
    </xf>
    <xf numFmtId="0" fontId="53" fillId="34" borderId="22" xfId="0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53" fillId="35" borderId="56" xfId="0" applyFont="1" applyFill="1" applyBorder="1" applyAlignment="1" applyProtection="1">
      <alignment/>
      <protection locked="0"/>
    </xf>
    <xf numFmtId="0" fontId="53" fillId="35" borderId="56" xfId="0" applyFont="1" applyFill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53" fillId="34" borderId="23" xfId="0" applyFont="1" applyFill="1" applyBorder="1" applyAlignment="1" applyProtection="1">
      <alignment horizontal="center"/>
      <protection locked="0"/>
    </xf>
    <xf numFmtId="0" fontId="53" fillId="36" borderId="40" xfId="0" applyFont="1" applyFill="1" applyBorder="1" applyAlignment="1" applyProtection="1">
      <alignment/>
      <protection locked="0"/>
    </xf>
    <xf numFmtId="0" fontId="53" fillId="36" borderId="40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53" fillId="34" borderId="40" xfId="0" applyFont="1" applyFill="1" applyBorder="1" applyAlignment="1" applyProtection="1">
      <alignment horizontal="center"/>
      <protection locked="0"/>
    </xf>
    <xf numFmtId="0" fontId="53" fillId="35" borderId="29" xfId="0" applyFont="1" applyFill="1" applyBorder="1" applyAlignment="1" applyProtection="1">
      <alignment horizontal="center"/>
      <protection locked="0"/>
    </xf>
    <xf numFmtId="0" fontId="53" fillId="34" borderId="41" xfId="0" applyFont="1" applyFill="1" applyBorder="1" applyAlignment="1" applyProtection="1">
      <alignment/>
      <protection locked="0"/>
    </xf>
    <xf numFmtId="0" fontId="53" fillId="34" borderId="41" xfId="0" applyFont="1" applyFill="1" applyBorder="1" applyAlignment="1" applyProtection="1">
      <alignment horizontal="center"/>
      <protection locked="0"/>
    </xf>
    <xf numFmtId="0" fontId="53" fillId="35" borderId="34" xfId="0" applyFont="1" applyFill="1" applyBorder="1" applyAlignment="1" applyProtection="1">
      <alignment/>
      <protection locked="0"/>
    </xf>
    <xf numFmtId="0" fontId="53" fillId="35" borderId="34" xfId="0" applyFont="1" applyFill="1" applyBorder="1" applyAlignment="1" applyProtection="1">
      <alignment horizontal="center"/>
      <protection locked="0"/>
    </xf>
    <xf numFmtId="0" fontId="53" fillId="34" borderId="42" xfId="0" applyFont="1" applyFill="1" applyBorder="1" applyAlignment="1" applyProtection="1">
      <alignment/>
      <protection locked="0"/>
    </xf>
    <xf numFmtId="0" fontId="53" fillId="34" borderId="42" xfId="0" applyFont="1" applyFill="1" applyBorder="1" applyAlignment="1" applyProtection="1">
      <alignment horizontal="center"/>
      <protection locked="0"/>
    </xf>
    <xf numFmtId="0" fontId="53" fillId="34" borderId="56" xfId="0" applyFont="1" applyFill="1" applyBorder="1" applyAlignment="1" applyProtection="1">
      <alignment/>
      <protection locked="0"/>
    </xf>
    <xf numFmtId="0" fontId="53" fillId="34" borderId="42" xfId="0" applyNumberFormat="1" applyFont="1" applyFill="1" applyBorder="1" applyAlignment="1" applyProtection="1">
      <alignment horizontal="center"/>
      <protection locked="0"/>
    </xf>
    <xf numFmtId="0" fontId="53" fillId="34" borderId="29" xfId="0" applyFont="1" applyFill="1" applyBorder="1" applyAlignment="1" applyProtection="1">
      <alignment/>
      <protection locked="0"/>
    </xf>
    <xf numFmtId="0" fontId="53" fillId="34" borderId="26" xfId="0" applyNumberFormat="1" applyFont="1" applyFill="1" applyBorder="1" applyAlignment="1" applyProtection="1">
      <alignment horizontal="center"/>
      <protection locked="0"/>
    </xf>
    <xf numFmtId="0" fontId="53" fillId="34" borderId="34" xfId="0" applyFont="1" applyFill="1" applyBorder="1" applyAlignment="1" applyProtection="1">
      <alignment horizontal="left"/>
      <protection locked="0"/>
    </xf>
    <xf numFmtId="0" fontId="49" fillId="0" borderId="62" xfId="0" applyFont="1" applyBorder="1" applyAlignment="1" applyProtection="1">
      <alignment horizontal="center" vertical="center"/>
      <protection locked="0"/>
    </xf>
    <xf numFmtId="0" fontId="50" fillId="33" borderId="53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/>
      <protection locked="0"/>
    </xf>
    <xf numFmtId="0" fontId="50" fillId="33" borderId="62" xfId="0" applyFont="1" applyFill="1" applyBorder="1" applyAlignment="1" applyProtection="1">
      <alignment horizontal="center" vertical="center"/>
      <protection locked="0"/>
    </xf>
    <xf numFmtId="0" fontId="49" fillId="0" borderId="63" xfId="0" applyFont="1" applyFill="1" applyBorder="1" applyAlignment="1" applyProtection="1">
      <alignment horizontal="center" vertical="center"/>
      <protection locked="0"/>
    </xf>
    <xf numFmtId="0" fontId="50" fillId="0" borderId="54" xfId="0" applyFont="1" applyBorder="1" applyAlignment="1" applyProtection="1">
      <alignment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50" fillId="0" borderId="63" xfId="0" applyFont="1" applyBorder="1" applyAlignment="1" applyProtection="1">
      <alignment horizontal="center" vertical="center"/>
      <protection locked="0"/>
    </xf>
    <xf numFmtId="0" fontId="47" fillId="0" borderId="31" xfId="0" applyFont="1" applyBorder="1" applyAlignment="1" applyProtection="1">
      <alignment/>
      <protection locked="0"/>
    </xf>
    <xf numFmtId="0" fontId="49" fillId="0" borderId="63" xfId="0" applyFont="1" applyBorder="1" applyAlignment="1" applyProtection="1">
      <alignment horizontal="center" vertical="center"/>
      <protection locked="0"/>
    </xf>
    <xf numFmtId="0" fontId="47" fillId="0" borderId="54" xfId="0" applyFont="1" applyBorder="1" applyAlignment="1" applyProtection="1">
      <alignment/>
      <protection locked="0"/>
    </xf>
    <xf numFmtId="0" fontId="46" fillId="0" borderId="63" xfId="0" applyFont="1" applyBorder="1" applyAlignment="1" applyProtection="1">
      <alignment horizontal="center" vertical="center"/>
      <protection locked="0"/>
    </xf>
    <xf numFmtId="0" fontId="46" fillId="0" borderId="6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/>
      <protection locked="0"/>
    </xf>
    <xf numFmtId="0" fontId="49" fillId="36" borderId="31" xfId="0" applyFont="1" applyFill="1" applyBorder="1" applyAlignment="1" applyProtection="1">
      <alignment horizontal="center" vertical="center"/>
      <protection/>
    </xf>
    <xf numFmtId="0" fontId="49" fillId="36" borderId="40" xfId="0" applyFont="1" applyFill="1" applyBorder="1" applyAlignment="1" applyProtection="1">
      <alignment horizontal="center" vertical="center"/>
      <protection/>
    </xf>
    <xf numFmtId="0" fontId="49" fillId="36" borderId="41" xfId="0" applyFont="1" applyFill="1" applyBorder="1" applyAlignment="1" applyProtection="1">
      <alignment horizontal="center" vertical="center"/>
      <protection/>
    </xf>
    <xf numFmtId="0" fontId="53" fillId="36" borderId="40" xfId="0" applyFont="1" applyFill="1" applyBorder="1" applyAlignment="1" applyProtection="1">
      <alignment horizontal="center"/>
      <protection/>
    </xf>
    <xf numFmtId="0" fontId="49" fillId="0" borderId="65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left" vertical="center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left" vertical="center"/>
      <protection/>
    </xf>
    <xf numFmtId="0" fontId="49" fillId="0" borderId="31" xfId="0" applyFont="1" applyBorder="1" applyAlignment="1" applyProtection="1">
      <alignment horizontal="left" vertical="center"/>
      <protection/>
    </xf>
    <xf numFmtId="1" fontId="47" fillId="0" borderId="13" xfId="0" applyNumberFormat="1" applyFont="1" applyBorder="1" applyAlignment="1" applyProtection="1">
      <alignment horizontal="center"/>
      <protection/>
    </xf>
    <xf numFmtId="1" fontId="47" fillId="0" borderId="14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191" fontId="54" fillId="0" borderId="16" xfId="0" applyNumberFormat="1" applyFont="1" applyBorder="1" applyAlignment="1" applyProtection="1">
      <alignment horizontal="center" vertical="center"/>
      <protection/>
    </xf>
    <xf numFmtId="191" fontId="54" fillId="0" borderId="49" xfId="0" applyNumberFormat="1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0" fontId="49" fillId="0" borderId="15" xfId="0" applyFont="1" applyBorder="1" applyAlignment="1" applyProtection="1">
      <alignment horizontal="left" vertical="center"/>
      <protection/>
    </xf>
    <xf numFmtId="0" fontId="49" fillId="0" borderId="16" xfId="0" applyFont="1" applyBorder="1" applyAlignment="1" applyProtection="1">
      <alignment horizontal="left" vertical="center"/>
      <protection/>
    </xf>
    <xf numFmtId="0" fontId="49" fillId="0" borderId="41" xfId="0" applyFont="1" applyBorder="1" applyAlignment="1" applyProtection="1">
      <alignment horizontal="left" vertical="center"/>
      <protection/>
    </xf>
    <xf numFmtId="0" fontId="53" fillId="34" borderId="26" xfId="0" applyFont="1" applyFill="1" applyBorder="1" applyAlignment="1" applyProtection="1">
      <alignment horizontal="center" vertical="center"/>
      <protection locked="0"/>
    </xf>
    <xf numFmtId="0" fontId="53" fillId="34" borderId="44" xfId="0" applyFont="1" applyFill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0" xfId="0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34"/>
  <sheetViews>
    <sheetView showGridLines="0" tabSelected="1" view="pageBreakPreview" zoomScaleSheetLayoutView="100" zoomScalePageLayoutView="160" workbookViewId="0" topLeftCell="A70">
      <selection activeCell="F68" sqref="F68"/>
    </sheetView>
  </sheetViews>
  <sheetFormatPr defaultColWidth="11.421875" defaultRowHeight="15"/>
  <cols>
    <col min="1" max="1" width="3.421875" style="1" customWidth="1"/>
    <col min="2" max="2" width="38.28125" style="1" customWidth="1"/>
    <col min="3" max="3" width="4.421875" style="1" customWidth="1"/>
    <col min="4" max="4" width="5.140625" style="1" customWidth="1"/>
    <col min="5" max="5" width="8.421875" style="1" customWidth="1"/>
    <col min="6" max="6" width="38.28125" style="1" customWidth="1"/>
    <col min="7" max="7" width="4.140625" style="1" customWidth="1"/>
    <col min="8" max="8" width="4.7109375" style="1" customWidth="1"/>
    <col min="9" max="9" width="5.140625" style="1" bestFit="1" customWidth="1"/>
    <col min="10" max="15" width="9.140625" style="1" hidden="1" customWidth="1"/>
    <col min="16" max="16" width="11.421875" style="1" customWidth="1"/>
    <col min="17" max="17" width="14.7109375" style="1" bestFit="1" customWidth="1"/>
    <col min="18" max="18" width="26.7109375" style="1" bestFit="1" customWidth="1"/>
    <col min="19" max="16384" width="11.421875" style="1" customWidth="1"/>
  </cols>
  <sheetData>
    <row r="1" spans="1:9" ht="15.75">
      <c r="A1" s="271" t="s">
        <v>53</v>
      </c>
      <c r="B1" s="271"/>
      <c r="C1" s="271"/>
      <c r="D1" s="271"/>
      <c r="E1" s="271"/>
      <c r="F1" s="271"/>
      <c r="G1" s="271"/>
      <c r="H1" s="271"/>
      <c r="I1" s="271"/>
    </row>
    <row r="2" spans="1:9" ht="15.75">
      <c r="A2" s="271" t="s">
        <v>55</v>
      </c>
      <c r="B2" s="271"/>
      <c r="C2" s="271"/>
      <c r="D2" s="271"/>
      <c r="E2" s="271"/>
      <c r="F2" s="271"/>
      <c r="G2" s="271"/>
      <c r="H2" s="271"/>
      <c r="I2" s="271"/>
    </row>
    <row r="3" spans="1:9" ht="15.75">
      <c r="A3" s="271" t="s">
        <v>37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97"/>
      <c r="B4" s="97"/>
      <c r="C4" s="97"/>
      <c r="D4" s="97"/>
      <c r="E4" s="97"/>
      <c r="F4" s="97"/>
      <c r="G4" s="97"/>
      <c r="H4" s="97"/>
      <c r="I4" s="97"/>
    </row>
    <row r="5" spans="1:11" ht="15.75">
      <c r="A5" s="269" t="s">
        <v>38</v>
      </c>
      <c r="B5" s="269"/>
      <c r="C5" s="2" t="s">
        <v>41</v>
      </c>
      <c r="D5" s="270"/>
      <c r="E5" s="270"/>
      <c r="F5" s="270"/>
      <c r="G5" s="270"/>
      <c r="H5" s="270"/>
      <c r="I5" s="270"/>
      <c r="J5" s="97"/>
      <c r="K5" s="97"/>
    </row>
    <row r="6" spans="1:9" ht="15.75">
      <c r="A6" s="269" t="s">
        <v>39</v>
      </c>
      <c r="B6" s="269"/>
      <c r="C6" s="2" t="s">
        <v>41</v>
      </c>
      <c r="D6" s="270"/>
      <c r="E6" s="270"/>
      <c r="F6" s="270"/>
      <c r="G6" s="270"/>
      <c r="H6" s="270"/>
      <c r="I6" s="270"/>
    </row>
    <row r="7" spans="1:9" ht="15.75">
      <c r="A7" s="269" t="s">
        <v>40</v>
      </c>
      <c r="B7" s="269"/>
      <c r="C7" s="2" t="s">
        <v>41</v>
      </c>
      <c r="D7" s="270"/>
      <c r="E7" s="270"/>
      <c r="F7" s="270"/>
      <c r="G7" s="270"/>
      <c r="H7" s="270"/>
      <c r="I7" s="270"/>
    </row>
    <row r="8" spans="1:9" ht="15.75">
      <c r="A8" s="269" t="s">
        <v>42</v>
      </c>
      <c r="B8" s="269"/>
      <c r="C8" s="2" t="s">
        <v>41</v>
      </c>
      <c r="D8" s="270" t="s">
        <v>56</v>
      </c>
      <c r="E8" s="270"/>
      <c r="F8" s="270"/>
      <c r="G8" s="270"/>
      <c r="H8" s="270"/>
      <c r="I8" s="270"/>
    </row>
    <row r="9" spans="1:9" ht="16.5" thickBot="1">
      <c r="A9" s="270" t="s">
        <v>51</v>
      </c>
      <c r="B9" s="270"/>
      <c r="C9" s="2" t="s">
        <v>41</v>
      </c>
      <c r="D9" s="98"/>
      <c r="E9" s="98"/>
      <c r="F9" s="98"/>
      <c r="G9" s="98"/>
      <c r="H9" s="98"/>
      <c r="I9" s="98"/>
    </row>
    <row r="10" spans="1:17" ht="15.75">
      <c r="A10" s="260" t="s">
        <v>19</v>
      </c>
      <c r="B10" s="262" t="s">
        <v>24</v>
      </c>
      <c r="C10" s="262" t="s">
        <v>0</v>
      </c>
      <c r="D10" s="258" t="s">
        <v>20</v>
      </c>
      <c r="E10" s="3" t="s">
        <v>21</v>
      </c>
      <c r="F10" s="260" t="s">
        <v>22</v>
      </c>
      <c r="G10" s="262" t="s">
        <v>0</v>
      </c>
      <c r="H10" s="262" t="s">
        <v>20</v>
      </c>
      <c r="I10" s="256" t="s">
        <v>23</v>
      </c>
      <c r="Q10" s="1" t="s">
        <v>72</v>
      </c>
    </row>
    <row r="11" spans="1:16" ht="16.5" thickBot="1">
      <c r="A11" s="261"/>
      <c r="B11" s="263"/>
      <c r="C11" s="263"/>
      <c r="D11" s="259"/>
      <c r="E11" s="4" t="s">
        <v>1</v>
      </c>
      <c r="F11" s="261"/>
      <c r="G11" s="263"/>
      <c r="H11" s="268"/>
      <c r="I11" s="257"/>
      <c r="J11" s="5" t="s">
        <v>20</v>
      </c>
      <c r="K11" s="5" t="s">
        <v>36</v>
      </c>
      <c r="L11" s="5" t="s">
        <v>34</v>
      </c>
      <c r="M11" s="5" t="s">
        <v>35</v>
      </c>
      <c r="N11" s="5" t="s">
        <v>33</v>
      </c>
      <c r="O11" s="1" t="s">
        <v>52</v>
      </c>
      <c r="P11" s="6"/>
    </row>
    <row r="12" spans="1:15" ht="15.75">
      <c r="A12" s="85">
        <v>1</v>
      </c>
      <c r="B12" s="86" t="s">
        <v>57</v>
      </c>
      <c r="C12" s="85">
        <v>2</v>
      </c>
      <c r="D12" s="35"/>
      <c r="E12" s="102" t="s">
        <v>2</v>
      </c>
      <c r="F12" s="83" t="s">
        <v>57</v>
      </c>
      <c r="G12" s="84">
        <v>2</v>
      </c>
      <c r="H12" s="18">
        <f>IF(J12=0,"",J12)</f>
      </c>
      <c r="I12" s="19">
        <f aca="true" t="shared" si="0" ref="I12:I20">IF(M12="0","","√")</f>
      </c>
      <c r="J12" s="43">
        <f>D12</f>
        <v>0</v>
      </c>
      <c r="K12" s="43" t="str">
        <f>IF(D12="A","4",IF(D12="B","3",IF(D12="C","2",IF(D12="D","1",IF(D12="E","0","0")))))</f>
        <v>0</v>
      </c>
      <c r="L12" s="43" t="str">
        <f>IF(H12="A","4",IF(H12="B","3",IF(H12="C","2",IF(H12="D","1",IF(H12="E","0","0")))))</f>
        <v>0</v>
      </c>
      <c r="M12" s="43" t="str">
        <f>IF(K12&gt;"0",G12,"0")</f>
        <v>0</v>
      </c>
      <c r="N12" s="43">
        <f>L12*M12</f>
        <v>0</v>
      </c>
      <c r="O12" s="78">
        <f>IF(M12="0","","W")</f>
      </c>
    </row>
    <row r="13" spans="1:15" ht="15.75">
      <c r="A13" s="50">
        <v>2</v>
      </c>
      <c r="B13" s="51" t="s">
        <v>3</v>
      </c>
      <c r="C13" s="50">
        <v>2</v>
      </c>
      <c r="D13" s="36"/>
      <c r="E13" s="102" t="s">
        <v>95</v>
      </c>
      <c r="F13" s="55" t="s">
        <v>3</v>
      </c>
      <c r="G13" s="56">
        <v>2</v>
      </c>
      <c r="H13" s="45">
        <f>IF(J13=0,"",J13)</f>
      </c>
      <c r="I13" s="44">
        <f t="shared" si="0"/>
      </c>
      <c r="J13" s="43">
        <f aca="true" t="shared" si="1" ref="J13:J20">D13</f>
        <v>0</v>
      </c>
      <c r="K13" s="43" t="str">
        <f aca="true" t="shared" si="2" ref="K13:K20">IF(D13="A","4",IF(D13="B","3",IF(D13="C","2",IF(D13="D","1",IF(D13="E","0","0")))))</f>
        <v>0</v>
      </c>
      <c r="L13" s="43" t="str">
        <f aca="true" t="shared" si="3" ref="L13:L20">IF(H13="A","4",IF(H13="B","3",IF(H13="C","2",IF(H13="D","1",IF(H13="E","0","0")))))</f>
        <v>0</v>
      </c>
      <c r="M13" s="43" t="str">
        <f aca="true" t="shared" si="4" ref="M13:M20">IF(K13&gt;"0",G13,"0")</f>
        <v>0</v>
      </c>
      <c r="N13" s="43">
        <f aca="true" t="shared" si="5" ref="N13:N20">L13*M13</f>
        <v>0</v>
      </c>
      <c r="O13" s="78">
        <f aca="true" t="shared" si="6" ref="O13:O20">IF(M13="0","","W")</f>
      </c>
    </row>
    <row r="14" spans="1:15" ht="15.75">
      <c r="A14" s="50">
        <v>3</v>
      </c>
      <c r="B14" s="51" t="s">
        <v>8</v>
      </c>
      <c r="C14" s="50">
        <v>2</v>
      </c>
      <c r="D14" s="36"/>
      <c r="E14" s="102" t="s">
        <v>96</v>
      </c>
      <c r="F14" s="55" t="s">
        <v>8</v>
      </c>
      <c r="G14" s="56">
        <v>2</v>
      </c>
      <c r="H14" s="45">
        <f aca="true" t="shared" si="7" ref="H14:H20">IF(J14=0,"",J14)</f>
      </c>
      <c r="I14" s="44">
        <f t="shared" si="0"/>
      </c>
      <c r="J14" s="43">
        <f t="shared" si="1"/>
        <v>0</v>
      </c>
      <c r="K14" s="43" t="str">
        <f t="shared" si="2"/>
        <v>0</v>
      </c>
      <c r="L14" s="43" t="str">
        <f t="shared" si="3"/>
        <v>0</v>
      </c>
      <c r="M14" s="43" t="str">
        <f t="shared" si="4"/>
        <v>0</v>
      </c>
      <c r="N14" s="43">
        <f t="shared" si="5"/>
        <v>0</v>
      </c>
      <c r="O14" s="78">
        <f t="shared" si="6"/>
      </c>
    </row>
    <row r="15" spans="1:15" ht="15.75">
      <c r="A15" s="50">
        <v>4</v>
      </c>
      <c r="B15" s="52" t="s">
        <v>4</v>
      </c>
      <c r="C15" s="50">
        <v>2</v>
      </c>
      <c r="D15" s="36"/>
      <c r="E15" s="102" t="s">
        <v>97</v>
      </c>
      <c r="F15" s="57" t="s">
        <v>4</v>
      </c>
      <c r="G15" s="56">
        <v>2</v>
      </c>
      <c r="H15" s="45">
        <f t="shared" si="7"/>
      </c>
      <c r="I15" s="44">
        <f t="shared" si="0"/>
      </c>
      <c r="J15" s="43">
        <f t="shared" si="1"/>
        <v>0</v>
      </c>
      <c r="K15" s="43" t="str">
        <f t="shared" si="2"/>
        <v>0</v>
      </c>
      <c r="L15" s="43" t="str">
        <f t="shared" si="3"/>
        <v>0</v>
      </c>
      <c r="M15" s="43" t="str">
        <f t="shared" si="4"/>
        <v>0</v>
      </c>
      <c r="N15" s="43">
        <f t="shared" si="5"/>
        <v>0</v>
      </c>
      <c r="O15" s="78">
        <f t="shared" si="6"/>
      </c>
    </row>
    <row r="16" spans="1:15" ht="15.75">
      <c r="A16" s="50">
        <v>5</v>
      </c>
      <c r="B16" s="51" t="s">
        <v>58</v>
      </c>
      <c r="C16" s="50">
        <v>2</v>
      </c>
      <c r="D16" s="36"/>
      <c r="E16" s="102" t="s">
        <v>98</v>
      </c>
      <c r="F16" s="55" t="s">
        <v>58</v>
      </c>
      <c r="G16" s="56">
        <v>2</v>
      </c>
      <c r="H16" s="45">
        <f t="shared" si="7"/>
      </c>
      <c r="I16" s="44">
        <f t="shared" si="0"/>
      </c>
      <c r="J16" s="43">
        <f t="shared" si="1"/>
        <v>0</v>
      </c>
      <c r="K16" s="43" t="str">
        <f t="shared" si="2"/>
        <v>0</v>
      </c>
      <c r="L16" s="43" t="str">
        <f t="shared" si="3"/>
        <v>0</v>
      </c>
      <c r="M16" s="43" t="str">
        <f t="shared" si="4"/>
        <v>0</v>
      </c>
      <c r="N16" s="43">
        <f t="shared" si="5"/>
        <v>0</v>
      </c>
      <c r="O16" s="78">
        <f t="shared" si="6"/>
      </c>
    </row>
    <row r="17" spans="1:15" ht="15.75">
      <c r="A17" s="50">
        <v>6</v>
      </c>
      <c r="B17" s="51" t="s">
        <v>59</v>
      </c>
      <c r="C17" s="50">
        <v>3</v>
      </c>
      <c r="D17" s="36"/>
      <c r="E17" s="102" t="s">
        <v>99</v>
      </c>
      <c r="F17" s="55" t="s">
        <v>59</v>
      </c>
      <c r="G17" s="56">
        <v>3</v>
      </c>
      <c r="H17" s="45">
        <f t="shared" si="7"/>
      </c>
      <c r="I17" s="44">
        <f t="shared" si="0"/>
      </c>
      <c r="J17" s="43">
        <f t="shared" si="1"/>
        <v>0</v>
      </c>
      <c r="K17" s="43" t="str">
        <f t="shared" si="2"/>
        <v>0</v>
      </c>
      <c r="L17" s="43" t="str">
        <f t="shared" si="3"/>
        <v>0</v>
      </c>
      <c r="M17" s="43" t="str">
        <f t="shared" si="4"/>
        <v>0</v>
      </c>
      <c r="N17" s="43">
        <f t="shared" si="5"/>
        <v>0</v>
      </c>
      <c r="O17" s="78">
        <f t="shared" si="6"/>
      </c>
    </row>
    <row r="18" spans="1:15" ht="15.75">
      <c r="A18" s="50">
        <v>7</v>
      </c>
      <c r="B18" s="51" t="s">
        <v>60</v>
      </c>
      <c r="C18" s="50">
        <v>3</v>
      </c>
      <c r="D18" s="36"/>
      <c r="E18" s="102" t="s">
        <v>100</v>
      </c>
      <c r="F18" s="55" t="s">
        <v>60</v>
      </c>
      <c r="G18" s="58">
        <v>3</v>
      </c>
      <c r="H18" s="45">
        <f t="shared" si="7"/>
      </c>
      <c r="I18" s="44">
        <f t="shared" si="0"/>
      </c>
      <c r="J18" s="43">
        <f t="shared" si="1"/>
        <v>0</v>
      </c>
      <c r="K18" s="43" t="str">
        <f t="shared" si="2"/>
        <v>0</v>
      </c>
      <c r="L18" s="43" t="str">
        <f t="shared" si="3"/>
        <v>0</v>
      </c>
      <c r="M18" s="43" t="str">
        <f t="shared" si="4"/>
        <v>0</v>
      </c>
      <c r="N18" s="43">
        <f t="shared" si="5"/>
        <v>0</v>
      </c>
      <c r="O18" s="78">
        <f t="shared" si="6"/>
      </c>
    </row>
    <row r="19" spans="1:15" ht="15.75">
      <c r="A19" s="50">
        <v>8</v>
      </c>
      <c r="B19" s="51" t="s">
        <v>61</v>
      </c>
      <c r="C19" s="50">
        <v>2</v>
      </c>
      <c r="D19" s="36"/>
      <c r="E19" s="102" t="s">
        <v>6</v>
      </c>
      <c r="F19" s="55" t="s">
        <v>61</v>
      </c>
      <c r="G19" s="56">
        <v>2</v>
      </c>
      <c r="H19" s="45">
        <f t="shared" si="7"/>
      </c>
      <c r="I19" s="44">
        <f t="shared" si="0"/>
      </c>
      <c r="J19" s="43">
        <f t="shared" si="1"/>
        <v>0</v>
      </c>
      <c r="K19" s="43" t="str">
        <f t="shared" si="2"/>
        <v>0</v>
      </c>
      <c r="L19" s="43" t="str">
        <f t="shared" si="3"/>
        <v>0</v>
      </c>
      <c r="M19" s="43" t="str">
        <f t="shared" si="4"/>
        <v>0</v>
      </c>
      <c r="N19" s="43">
        <f t="shared" si="5"/>
        <v>0</v>
      </c>
      <c r="O19" s="78">
        <f t="shared" si="6"/>
      </c>
    </row>
    <row r="20" spans="1:15" ht="16.5" thickBot="1">
      <c r="A20" s="53">
        <v>9</v>
      </c>
      <c r="B20" s="54" t="s">
        <v>62</v>
      </c>
      <c r="C20" s="53">
        <v>2</v>
      </c>
      <c r="D20" s="99"/>
      <c r="E20" s="103" t="s">
        <v>7</v>
      </c>
      <c r="F20" s="59" t="s">
        <v>62</v>
      </c>
      <c r="G20" s="60">
        <v>2</v>
      </c>
      <c r="H20" s="21">
        <f t="shared" si="7"/>
      </c>
      <c r="I20" s="82">
        <f t="shared" si="0"/>
      </c>
      <c r="J20" s="43">
        <f t="shared" si="1"/>
        <v>0</v>
      </c>
      <c r="K20" s="43" t="str">
        <f t="shared" si="2"/>
        <v>0</v>
      </c>
      <c r="L20" s="43" t="str">
        <f t="shared" si="3"/>
        <v>0</v>
      </c>
      <c r="M20" s="43" t="str">
        <f t="shared" si="4"/>
        <v>0</v>
      </c>
      <c r="N20" s="43">
        <f t="shared" si="5"/>
        <v>0</v>
      </c>
      <c r="O20" s="78">
        <f t="shared" si="6"/>
      </c>
    </row>
    <row r="21" spans="1:14" ht="16.5" thickBot="1">
      <c r="A21" s="10"/>
      <c r="B21" s="11"/>
      <c r="C21" s="12"/>
      <c r="D21" s="101"/>
      <c r="E21" s="47"/>
      <c r="F21" s="41" t="s">
        <v>25</v>
      </c>
      <c r="G21" s="20">
        <f>IF(SUM(M12:M20)&gt;0,SUM(M12:M20),"")</f>
      </c>
      <c r="H21" s="80">
        <f>IF(J21=0,"",J21)</f>
      </c>
      <c r="I21" s="81"/>
      <c r="J21" s="5"/>
      <c r="K21" s="5"/>
      <c r="L21" s="5"/>
      <c r="M21" s="5"/>
      <c r="N21" s="5"/>
    </row>
    <row r="22" spans="1:14" ht="16.5" thickBot="1">
      <c r="A22" s="13"/>
      <c r="B22" s="14"/>
      <c r="C22" s="15"/>
      <c r="D22" s="37"/>
      <c r="E22" s="48"/>
      <c r="F22" s="42" t="s">
        <v>26</v>
      </c>
      <c r="G22" s="15"/>
      <c r="H22" s="15"/>
      <c r="I22" s="16"/>
      <c r="J22" s="5"/>
      <c r="K22" s="5"/>
      <c r="L22" s="5"/>
      <c r="M22" s="5"/>
      <c r="N22" s="5"/>
    </row>
    <row r="23" spans="1:15" ht="15.75">
      <c r="A23" s="17">
        <v>10</v>
      </c>
      <c r="B23" s="61" t="s">
        <v>63</v>
      </c>
      <c r="C23" s="62">
        <v>2</v>
      </c>
      <c r="D23" s="38"/>
      <c r="E23" s="104" t="s">
        <v>89</v>
      </c>
      <c r="F23" s="105" t="s">
        <v>63</v>
      </c>
      <c r="G23" s="106">
        <v>2</v>
      </c>
      <c r="H23" s="45">
        <f aca="true" t="shared" si="8" ref="H23:H31">IF(J23=0,"",J23)</f>
      </c>
      <c r="I23" s="44">
        <f aca="true" t="shared" si="9" ref="I23:I31">IF(M23="0","","√")</f>
      </c>
      <c r="J23" s="43">
        <f>D23</f>
        <v>0</v>
      </c>
      <c r="K23" s="43" t="str">
        <f>IF(D23="A","4",IF(D23="B","3",IF(D23="C","2",IF(D23="D","1",IF(D23="E","0","0")))))</f>
        <v>0</v>
      </c>
      <c r="L23" s="43" t="str">
        <f>IF(H23="A","4",IF(H23="B","3",IF(H23="C","2",IF(H23="D","1",IF(H23="E","0","0")))))</f>
        <v>0</v>
      </c>
      <c r="M23" s="43" t="str">
        <f>IF(K23&gt;"0",G23,"0")</f>
        <v>0</v>
      </c>
      <c r="N23" s="43">
        <f>L23*M23</f>
        <v>0</v>
      </c>
      <c r="O23" s="78">
        <f>IF(M23="0","","W")</f>
      </c>
    </row>
    <row r="24" spans="1:15" ht="15.75">
      <c r="A24" s="7">
        <v>11</v>
      </c>
      <c r="B24" s="51" t="s">
        <v>5</v>
      </c>
      <c r="C24" s="63">
        <v>2</v>
      </c>
      <c r="D24" s="36"/>
      <c r="E24" s="107" t="s">
        <v>90</v>
      </c>
      <c r="F24" s="108" t="s">
        <v>5</v>
      </c>
      <c r="G24" s="56">
        <v>2</v>
      </c>
      <c r="H24" s="45">
        <f t="shared" si="8"/>
      </c>
      <c r="I24" s="44">
        <f t="shared" si="9"/>
      </c>
      <c r="J24" s="43">
        <f aca="true" t="shared" si="10" ref="J24:J31">D24</f>
        <v>0</v>
      </c>
      <c r="K24" s="43" t="str">
        <f aca="true" t="shared" si="11" ref="K24:K31">IF(D24="A","4",IF(D24="B","3",IF(D24="C","2",IF(D24="D","1",IF(D24="E","0","0")))))</f>
        <v>0</v>
      </c>
      <c r="L24" s="43" t="str">
        <f aca="true" t="shared" si="12" ref="L24:L31">IF(H24="A","4",IF(H24="B","3",IF(H24="C","2",IF(H24="D","1",IF(H24="E","0","0")))))</f>
        <v>0</v>
      </c>
      <c r="M24" s="43" t="str">
        <f aca="true" t="shared" si="13" ref="M24:M31">IF(K24&gt;"0",G24,"0")</f>
        <v>0</v>
      </c>
      <c r="N24" s="43">
        <f aca="true" t="shared" si="14" ref="N24:N31">L24*M24</f>
        <v>0</v>
      </c>
      <c r="O24" s="78">
        <f aca="true" t="shared" si="15" ref="O24:O31">IF(M24="0","","W")</f>
      </c>
    </row>
    <row r="25" spans="1:15" ht="15.75">
      <c r="A25" s="17">
        <v>12</v>
      </c>
      <c r="B25" s="51" t="s">
        <v>64</v>
      </c>
      <c r="C25" s="50">
        <v>3</v>
      </c>
      <c r="D25" s="36"/>
      <c r="E25" s="107" t="s">
        <v>91</v>
      </c>
      <c r="F25" s="108" t="s">
        <v>64</v>
      </c>
      <c r="G25" s="56">
        <v>3</v>
      </c>
      <c r="H25" s="45">
        <f t="shared" si="8"/>
      </c>
      <c r="I25" s="44">
        <f t="shared" si="9"/>
      </c>
      <c r="J25" s="43">
        <f t="shared" si="10"/>
        <v>0</v>
      </c>
      <c r="K25" s="43" t="str">
        <f t="shared" si="11"/>
        <v>0</v>
      </c>
      <c r="L25" s="43" t="str">
        <f t="shared" si="12"/>
        <v>0</v>
      </c>
      <c r="M25" s="43" t="str">
        <f t="shared" si="13"/>
        <v>0</v>
      </c>
      <c r="N25" s="43">
        <f t="shared" si="14"/>
        <v>0</v>
      </c>
      <c r="O25" s="78">
        <f t="shared" si="15"/>
      </c>
    </row>
    <row r="26" spans="1:15" ht="15.75">
      <c r="A26" s="7">
        <v>13</v>
      </c>
      <c r="B26" s="52" t="s">
        <v>65</v>
      </c>
      <c r="C26" s="50">
        <v>3</v>
      </c>
      <c r="D26" s="36"/>
      <c r="E26" s="107" t="s">
        <v>92</v>
      </c>
      <c r="F26" s="108" t="s">
        <v>65</v>
      </c>
      <c r="G26" s="56">
        <v>3</v>
      </c>
      <c r="H26" s="45">
        <f t="shared" si="8"/>
      </c>
      <c r="I26" s="44">
        <f t="shared" si="9"/>
      </c>
      <c r="J26" s="43">
        <f t="shared" si="10"/>
        <v>0</v>
      </c>
      <c r="K26" s="43" t="str">
        <f t="shared" si="11"/>
        <v>0</v>
      </c>
      <c r="L26" s="43" t="str">
        <f t="shared" si="12"/>
        <v>0</v>
      </c>
      <c r="M26" s="43" t="str">
        <f t="shared" si="13"/>
        <v>0</v>
      </c>
      <c r="N26" s="43">
        <f t="shared" si="14"/>
        <v>0</v>
      </c>
      <c r="O26" s="78">
        <f t="shared" si="15"/>
      </c>
    </row>
    <row r="27" spans="1:17" ht="15.75">
      <c r="A27" s="17">
        <v>14</v>
      </c>
      <c r="B27" s="64" t="s">
        <v>66</v>
      </c>
      <c r="C27" s="65">
        <v>3</v>
      </c>
      <c r="D27" s="36"/>
      <c r="E27" s="109" t="s">
        <v>226</v>
      </c>
      <c r="F27" s="110" t="s">
        <v>66</v>
      </c>
      <c r="G27" s="111">
        <v>2</v>
      </c>
      <c r="H27" s="45">
        <f t="shared" si="8"/>
      </c>
      <c r="I27" s="44">
        <f t="shared" si="9"/>
      </c>
      <c r="J27" s="43">
        <f t="shared" si="10"/>
        <v>0</v>
      </c>
      <c r="K27" s="43" t="str">
        <f t="shared" si="11"/>
        <v>0</v>
      </c>
      <c r="L27" s="43" t="str">
        <f t="shared" si="12"/>
        <v>0</v>
      </c>
      <c r="M27" s="43" t="str">
        <f t="shared" si="13"/>
        <v>0</v>
      </c>
      <c r="N27" s="43">
        <f t="shared" si="14"/>
        <v>0</v>
      </c>
      <c r="O27" s="78">
        <f t="shared" si="15"/>
      </c>
      <c r="Q27" s="112" t="s">
        <v>71</v>
      </c>
    </row>
    <row r="28" spans="1:15" ht="15.75">
      <c r="A28" s="7">
        <v>15</v>
      </c>
      <c r="B28" s="51" t="s">
        <v>67</v>
      </c>
      <c r="C28" s="50">
        <v>2</v>
      </c>
      <c r="D28" s="36"/>
      <c r="E28" s="107" t="s">
        <v>93</v>
      </c>
      <c r="F28" s="108" t="s">
        <v>67</v>
      </c>
      <c r="G28" s="56">
        <v>2</v>
      </c>
      <c r="H28" s="45">
        <f t="shared" si="8"/>
      </c>
      <c r="I28" s="44">
        <f t="shared" si="9"/>
      </c>
      <c r="J28" s="43">
        <f t="shared" si="10"/>
        <v>0</v>
      </c>
      <c r="K28" s="43" t="str">
        <f t="shared" si="11"/>
        <v>0</v>
      </c>
      <c r="L28" s="43" t="str">
        <f t="shared" si="12"/>
        <v>0</v>
      </c>
      <c r="M28" s="43" t="str">
        <f t="shared" si="13"/>
        <v>0</v>
      </c>
      <c r="N28" s="43">
        <f t="shared" si="14"/>
        <v>0</v>
      </c>
      <c r="O28" s="78">
        <f t="shared" si="15"/>
      </c>
    </row>
    <row r="29" spans="1:15" ht="15.75">
      <c r="A29" s="17">
        <v>16</v>
      </c>
      <c r="B29" s="51" t="s">
        <v>68</v>
      </c>
      <c r="C29" s="66">
        <v>2</v>
      </c>
      <c r="D29" s="36"/>
      <c r="E29" s="113" t="s">
        <v>94</v>
      </c>
      <c r="F29" s="108" t="s">
        <v>68</v>
      </c>
      <c r="G29" s="58">
        <v>2</v>
      </c>
      <c r="H29" s="45">
        <f t="shared" si="8"/>
      </c>
      <c r="I29" s="44">
        <f t="shared" si="9"/>
      </c>
      <c r="J29" s="43">
        <f t="shared" si="10"/>
        <v>0</v>
      </c>
      <c r="K29" s="43" t="str">
        <f t="shared" si="11"/>
        <v>0</v>
      </c>
      <c r="L29" s="43" t="str">
        <f t="shared" si="12"/>
        <v>0</v>
      </c>
      <c r="M29" s="43" t="str">
        <f t="shared" si="13"/>
        <v>0</v>
      </c>
      <c r="N29" s="43">
        <f t="shared" si="14"/>
        <v>0</v>
      </c>
      <c r="O29" s="78">
        <f t="shared" si="15"/>
      </c>
    </row>
    <row r="30" spans="1:15" ht="15.75">
      <c r="A30" s="7">
        <v>17</v>
      </c>
      <c r="B30" s="51" t="s">
        <v>9</v>
      </c>
      <c r="C30" s="50">
        <v>2</v>
      </c>
      <c r="D30" s="36"/>
      <c r="E30" s="107" t="s">
        <v>10</v>
      </c>
      <c r="F30" s="108" t="s">
        <v>9</v>
      </c>
      <c r="G30" s="56">
        <v>2</v>
      </c>
      <c r="H30" s="45">
        <f t="shared" si="8"/>
      </c>
      <c r="I30" s="44">
        <f t="shared" si="9"/>
      </c>
      <c r="J30" s="43">
        <f t="shared" si="10"/>
        <v>0</v>
      </c>
      <c r="K30" s="43" t="str">
        <f t="shared" si="11"/>
        <v>0</v>
      </c>
      <c r="L30" s="43" t="str">
        <f t="shared" si="12"/>
        <v>0</v>
      </c>
      <c r="M30" s="43" t="str">
        <f t="shared" si="13"/>
        <v>0</v>
      </c>
      <c r="N30" s="43">
        <f t="shared" si="14"/>
        <v>0</v>
      </c>
      <c r="O30" s="78">
        <f t="shared" si="15"/>
      </c>
    </row>
    <row r="31" spans="1:15" ht="16.5" thickBot="1">
      <c r="A31" s="10">
        <v>18</v>
      </c>
      <c r="B31" s="54" t="s">
        <v>69</v>
      </c>
      <c r="C31" s="53">
        <v>2</v>
      </c>
      <c r="D31" s="99"/>
      <c r="E31" s="114" t="s">
        <v>11</v>
      </c>
      <c r="F31" s="115" t="s">
        <v>69</v>
      </c>
      <c r="G31" s="116">
        <v>2</v>
      </c>
      <c r="H31" s="21">
        <f t="shared" si="8"/>
      </c>
      <c r="I31" s="82">
        <f t="shared" si="9"/>
      </c>
      <c r="J31" s="43">
        <f t="shared" si="10"/>
        <v>0</v>
      </c>
      <c r="K31" s="43" t="str">
        <f t="shared" si="11"/>
        <v>0</v>
      </c>
      <c r="L31" s="43" t="str">
        <f t="shared" si="12"/>
        <v>0</v>
      </c>
      <c r="M31" s="43" t="str">
        <f t="shared" si="13"/>
        <v>0</v>
      </c>
      <c r="N31" s="43">
        <f t="shared" si="14"/>
        <v>0</v>
      </c>
      <c r="O31" s="78">
        <f t="shared" si="15"/>
      </c>
    </row>
    <row r="32" spans="1:14" ht="16.5" thickBot="1">
      <c r="A32" s="69"/>
      <c r="B32" s="67"/>
      <c r="C32" s="68"/>
      <c r="D32" s="101"/>
      <c r="E32" s="47"/>
      <c r="F32" s="41" t="s">
        <v>25</v>
      </c>
      <c r="G32" s="20">
        <f>IF(SUM(M23:M31)&gt;0,SUM(M23:M31),"")</f>
      </c>
      <c r="H32" s="87"/>
      <c r="I32" s="81"/>
      <c r="J32" s="5"/>
      <c r="K32" s="5"/>
      <c r="L32" s="5"/>
      <c r="M32" s="5"/>
      <c r="N32" s="5"/>
    </row>
    <row r="33" spans="1:14" ht="16.5" thickBot="1">
      <c r="A33" s="13"/>
      <c r="B33" s="14"/>
      <c r="C33" s="15"/>
      <c r="D33" s="37"/>
      <c r="E33" s="48"/>
      <c r="F33" s="42" t="s">
        <v>27</v>
      </c>
      <c r="G33" s="15"/>
      <c r="H33" s="15"/>
      <c r="I33" s="16"/>
      <c r="J33" s="5"/>
      <c r="K33" s="5"/>
      <c r="L33" s="5"/>
      <c r="M33" s="5"/>
      <c r="N33" s="5"/>
    </row>
    <row r="34" spans="1:15" ht="15.75">
      <c r="A34" s="17">
        <v>19</v>
      </c>
      <c r="B34" s="61" t="s">
        <v>73</v>
      </c>
      <c r="C34" s="62">
        <v>2</v>
      </c>
      <c r="D34" s="38"/>
      <c r="E34" s="104" t="s">
        <v>12</v>
      </c>
      <c r="F34" s="105" t="s">
        <v>73</v>
      </c>
      <c r="G34" s="106">
        <v>2</v>
      </c>
      <c r="H34" s="45">
        <f aca="true" t="shared" si="16" ref="H34:H41">IF(J34=0,"",J34)</f>
      </c>
      <c r="I34" s="44">
        <f aca="true" t="shared" si="17" ref="I34:I41">IF(M34="0","","√")</f>
      </c>
      <c r="J34" s="43">
        <f>D34</f>
        <v>0</v>
      </c>
      <c r="K34" s="43" t="str">
        <f>IF(D34="A","4",IF(D34="B","3",IF(D34="C","2",IF(D34="D","1",IF(D34="E","0","0")))))</f>
        <v>0</v>
      </c>
      <c r="L34" s="43" t="str">
        <f>IF(H34="A","4",IF(H34="B","3",IF(H34="C","2",IF(H34="D","1",IF(H34="E","0","0")))))</f>
        <v>0</v>
      </c>
      <c r="M34" s="43" t="str">
        <f>IF(K34&gt;"0",G34,"0")</f>
        <v>0</v>
      </c>
      <c r="N34" s="43">
        <f>L34*M34</f>
        <v>0</v>
      </c>
      <c r="O34" s="78">
        <f>IF(M34="0","","W")</f>
      </c>
    </row>
    <row r="35" spans="1:15" ht="15.75">
      <c r="A35" s="7">
        <v>20</v>
      </c>
      <c r="B35" s="51" t="s">
        <v>74</v>
      </c>
      <c r="C35" s="85">
        <v>3</v>
      </c>
      <c r="D35" s="36"/>
      <c r="E35" s="113" t="s">
        <v>75</v>
      </c>
      <c r="F35" s="108" t="s">
        <v>74</v>
      </c>
      <c r="G35" s="56">
        <v>3</v>
      </c>
      <c r="H35" s="45">
        <f t="shared" si="16"/>
      </c>
      <c r="I35" s="44">
        <f t="shared" si="17"/>
      </c>
      <c r="J35" s="43">
        <f aca="true" t="shared" si="18" ref="J35:J41">D35</f>
        <v>0</v>
      </c>
      <c r="K35" s="43" t="str">
        <f aca="true" t="shared" si="19" ref="K35:K41">IF(D35="A","4",IF(D35="B","3",IF(D35="C","2",IF(D35="D","1",IF(D35="E","0","0")))))</f>
        <v>0</v>
      </c>
      <c r="L35" s="43" t="str">
        <f aca="true" t="shared" si="20" ref="L35:L41">IF(H35="A","4",IF(H35="B","3",IF(H35="C","2",IF(H35="D","1",IF(H35="E","0","0")))))</f>
        <v>0</v>
      </c>
      <c r="M35" s="43" t="str">
        <f aca="true" t="shared" si="21" ref="M35:M41">IF(K35&gt;"0",G35,"0")</f>
        <v>0</v>
      </c>
      <c r="N35" s="43">
        <f aca="true" t="shared" si="22" ref="N35:N41">L35*M35</f>
        <v>0</v>
      </c>
      <c r="O35" s="78">
        <f aca="true" t="shared" si="23" ref="O35:O41">IF(M35="0","","W")</f>
      </c>
    </row>
    <row r="36" spans="1:15" ht="15.75">
      <c r="A36" s="17">
        <v>21</v>
      </c>
      <c r="B36" s="51" t="s">
        <v>76</v>
      </c>
      <c r="C36" s="85">
        <v>3</v>
      </c>
      <c r="D36" s="36"/>
      <c r="E36" s="113" t="s">
        <v>77</v>
      </c>
      <c r="F36" s="117" t="s">
        <v>76</v>
      </c>
      <c r="G36" s="118">
        <v>3</v>
      </c>
      <c r="H36" s="45">
        <f t="shared" si="16"/>
      </c>
      <c r="I36" s="44">
        <f t="shared" si="17"/>
      </c>
      <c r="J36" s="43">
        <f t="shared" si="18"/>
        <v>0</v>
      </c>
      <c r="K36" s="43" t="str">
        <f t="shared" si="19"/>
        <v>0</v>
      </c>
      <c r="L36" s="43" t="str">
        <f t="shared" si="20"/>
        <v>0</v>
      </c>
      <c r="M36" s="43" t="str">
        <f t="shared" si="21"/>
        <v>0</v>
      </c>
      <c r="N36" s="43">
        <f t="shared" si="22"/>
        <v>0</v>
      </c>
      <c r="O36" s="78">
        <f t="shared" si="23"/>
      </c>
    </row>
    <row r="37" spans="1:15" ht="15.75">
      <c r="A37" s="7">
        <v>22</v>
      </c>
      <c r="B37" s="51" t="s">
        <v>78</v>
      </c>
      <c r="C37" s="85">
        <v>2</v>
      </c>
      <c r="D37" s="36"/>
      <c r="E37" s="113" t="s">
        <v>79</v>
      </c>
      <c r="F37" s="108" t="s">
        <v>78</v>
      </c>
      <c r="G37" s="56">
        <v>2</v>
      </c>
      <c r="H37" s="45">
        <f t="shared" si="16"/>
      </c>
      <c r="I37" s="44">
        <f t="shared" si="17"/>
      </c>
      <c r="J37" s="43">
        <f t="shared" si="18"/>
        <v>0</v>
      </c>
      <c r="K37" s="43" t="str">
        <f t="shared" si="19"/>
        <v>0</v>
      </c>
      <c r="L37" s="43" t="str">
        <f t="shared" si="20"/>
        <v>0</v>
      </c>
      <c r="M37" s="43" t="str">
        <f t="shared" si="21"/>
        <v>0</v>
      </c>
      <c r="N37" s="43">
        <f t="shared" si="22"/>
        <v>0</v>
      </c>
      <c r="O37" s="78">
        <f t="shared" si="23"/>
      </c>
    </row>
    <row r="38" spans="1:15" ht="15.75">
      <c r="A38" s="17">
        <v>23</v>
      </c>
      <c r="B38" s="51" t="s">
        <v>80</v>
      </c>
      <c r="C38" s="66">
        <v>2</v>
      </c>
      <c r="D38" s="39"/>
      <c r="E38" s="113" t="s">
        <v>81</v>
      </c>
      <c r="F38" s="108" t="s">
        <v>80</v>
      </c>
      <c r="G38" s="56">
        <v>2</v>
      </c>
      <c r="H38" s="45">
        <f t="shared" si="16"/>
      </c>
      <c r="I38" s="44">
        <f t="shared" si="17"/>
      </c>
      <c r="J38" s="43">
        <f t="shared" si="18"/>
        <v>0</v>
      </c>
      <c r="K38" s="43" t="str">
        <f t="shared" si="19"/>
        <v>0</v>
      </c>
      <c r="L38" s="43" t="str">
        <f t="shared" si="20"/>
        <v>0</v>
      </c>
      <c r="M38" s="43" t="str">
        <f t="shared" si="21"/>
        <v>0</v>
      </c>
      <c r="N38" s="43">
        <f t="shared" si="22"/>
        <v>0</v>
      </c>
      <c r="O38" s="78">
        <f t="shared" si="23"/>
      </c>
    </row>
    <row r="39" spans="1:15" ht="15.75">
      <c r="A39" s="7">
        <v>24</v>
      </c>
      <c r="B39" s="51" t="s">
        <v>82</v>
      </c>
      <c r="C39" s="50">
        <v>2</v>
      </c>
      <c r="D39" s="36"/>
      <c r="E39" s="113" t="s">
        <v>83</v>
      </c>
      <c r="F39" s="108" t="s">
        <v>82</v>
      </c>
      <c r="G39" s="58">
        <v>2</v>
      </c>
      <c r="H39" s="45">
        <f t="shared" si="16"/>
      </c>
      <c r="I39" s="44">
        <f t="shared" si="17"/>
      </c>
      <c r="J39" s="43">
        <f t="shared" si="18"/>
        <v>0</v>
      </c>
      <c r="K39" s="43" t="str">
        <f t="shared" si="19"/>
        <v>0</v>
      </c>
      <c r="L39" s="43" t="str">
        <f t="shared" si="20"/>
        <v>0</v>
      </c>
      <c r="M39" s="43" t="str">
        <f t="shared" si="21"/>
        <v>0</v>
      </c>
      <c r="N39" s="43">
        <f t="shared" si="22"/>
        <v>0</v>
      </c>
      <c r="O39" s="78">
        <f t="shared" si="23"/>
      </c>
    </row>
    <row r="40" spans="1:15" ht="15.75">
      <c r="A40" s="17">
        <v>25</v>
      </c>
      <c r="B40" s="119" t="s">
        <v>84</v>
      </c>
      <c r="C40" s="50">
        <v>3</v>
      </c>
      <c r="D40" s="36"/>
      <c r="E40" s="113" t="s">
        <v>85</v>
      </c>
      <c r="F40" s="108" t="s">
        <v>84</v>
      </c>
      <c r="G40" s="56">
        <v>3</v>
      </c>
      <c r="H40" s="45">
        <f t="shared" si="16"/>
      </c>
      <c r="I40" s="44">
        <f t="shared" si="17"/>
      </c>
      <c r="J40" s="43">
        <f t="shared" si="18"/>
        <v>0</v>
      </c>
      <c r="K40" s="43" t="str">
        <f t="shared" si="19"/>
        <v>0</v>
      </c>
      <c r="L40" s="43" t="str">
        <f t="shared" si="20"/>
        <v>0</v>
      </c>
      <c r="M40" s="43" t="str">
        <f t="shared" si="21"/>
        <v>0</v>
      </c>
      <c r="N40" s="43">
        <f t="shared" si="22"/>
        <v>0</v>
      </c>
      <c r="O40" s="78">
        <f t="shared" si="23"/>
      </c>
    </row>
    <row r="41" spans="1:15" ht="15.75">
      <c r="A41" s="7">
        <v>26</v>
      </c>
      <c r="B41" s="120" t="s">
        <v>86</v>
      </c>
      <c r="C41" s="121">
        <v>3</v>
      </c>
      <c r="D41" s="36"/>
      <c r="E41" s="113" t="s">
        <v>87</v>
      </c>
      <c r="F41" s="122" t="s">
        <v>86</v>
      </c>
      <c r="G41" s="123">
        <v>3</v>
      </c>
      <c r="H41" s="45">
        <f t="shared" si="16"/>
      </c>
      <c r="I41" s="44">
        <f t="shared" si="17"/>
      </c>
      <c r="J41" s="43">
        <f t="shared" si="18"/>
        <v>0</v>
      </c>
      <c r="K41" s="43" t="str">
        <f t="shared" si="19"/>
        <v>0</v>
      </c>
      <c r="L41" s="43" t="str">
        <f t="shared" si="20"/>
        <v>0</v>
      </c>
      <c r="M41" s="43" t="str">
        <f t="shared" si="21"/>
        <v>0</v>
      </c>
      <c r="N41" s="43">
        <f t="shared" si="22"/>
        <v>0</v>
      </c>
      <c r="O41" s="78">
        <f t="shared" si="23"/>
      </c>
    </row>
    <row r="42" spans="1:14" ht="16.5" thickBot="1">
      <c r="A42" s="10"/>
      <c r="B42" s="11"/>
      <c r="C42" s="12"/>
      <c r="D42" s="101"/>
      <c r="E42" s="47"/>
      <c r="F42" s="41" t="s">
        <v>25</v>
      </c>
      <c r="G42" s="20">
        <f>IF(SUM(M34:M41)&gt;0,SUM(M34:M41),"")</f>
      </c>
      <c r="H42" s="80">
        <f>IF(J42=0,"",J42)</f>
      </c>
      <c r="I42" s="81"/>
      <c r="J42" s="5"/>
      <c r="K42" s="5"/>
      <c r="L42" s="5"/>
      <c r="M42" s="5"/>
      <c r="N42" s="5"/>
    </row>
    <row r="43" spans="1:14" ht="16.5" thickBot="1">
      <c r="A43" s="13"/>
      <c r="B43" s="14"/>
      <c r="C43" s="15"/>
      <c r="D43" s="37"/>
      <c r="E43" s="48"/>
      <c r="F43" s="42" t="s">
        <v>28</v>
      </c>
      <c r="G43" s="15"/>
      <c r="H43" s="15"/>
      <c r="I43" s="16"/>
      <c r="J43" s="5"/>
      <c r="K43" s="5"/>
      <c r="L43" s="5"/>
      <c r="M43" s="5"/>
      <c r="N43" s="5"/>
    </row>
    <row r="44" spans="1:15" ht="15.75">
      <c r="A44" s="7">
        <v>27</v>
      </c>
      <c r="B44" s="124" t="s">
        <v>101</v>
      </c>
      <c r="C44" s="62">
        <v>2</v>
      </c>
      <c r="D44" s="38"/>
      <c r="E44" s="70" t="s">
        <v>13</v>
      </c>
      <c r="F44" s="125" t="s">
        <v>101</v>
      </c>
      <c r="G44" s="126">
        <v>2</v>
      </c>
      <c r="H44" s="45">
        <f aca="true" t="shared" si="24" ref="H44:H52">IF(J44=0,"",J44)</f>
      </c>
      <c r="I44" s="22">
        <f aca="true" t="shared" si="25" ref="I44:I52">IF(M44="0","","√")</f>
      </c>
      <c r="J44" s="43">
        <f>D44</f>
        <v>0</v>
      </c>
      <c r="K44" s="43" t="str">
        <f>IF(D44="A","4",IF(D44="B","3",IF(D44="C","2",IF(D44="D","1",IF(D44="E","0","0")))))</f>
        <v>0</v>
      </c>
      <c r="L44" s="43" t="str">
        <f>IF(H44="A","4",IF(H44="B","3",IF(H44="C","2",IF(H44="D","1",IF(H44="E","0","0")))))</f>
        <v>0</v>
      </c>
      <c r="M44" s="43" t="str">
        <f>IF(K44&gt;"0",G44,"0")</f>
        <v>0</v>
      </c>
      <c r="N44" s="43">
        <f>L44*M44</f>
        <v>0</v>
      </c>
      <c r="O44" s="78">
        <f>IF(M44="0","","W")</f>
      </c>
    </row>
    <row r="45" spans="1:17" ht="15.75">
      <c r="A45" s="17">
        <v>28</v>
      </c>
      <c r="B45" s="127" t="s">
        <v>14</v>
      </c>
      <c r="C45" s="128">
        <v>2</v>
      </c>
      <c r="D45" s="36"/>
      <c r="E45" s="71" t="s">
        <v>15</v>
      </c>
      <c r="F45" s="129" t="s">
        <v>116</v>
      </c>
      <c r="G45" s="130">
        <v>2</v>
      </c>
      <c r="H45" s="45">
        <f t="shared" si="24"/>
      </c>
      <c r="I45" s="44">
        <f t="shared" si="25"/>
      </c>
      <c r="J45" s="43">
        <f aca="true" t="shared" si="26" ref="J45:J52">D45</f>
        <v>0</v>
      </c>
      <c r="K45" s="43" t="str">
        <f aca="true" t="shared" si="27" ref="K45:K52">IF(D45="A","4",IF(D45="B","3",IF(D45="C","2",IF(D45="D","1",IF(D45="E","0","0")))))</f>
        <v>0</v>
      </c>
      <c r="L45" s="43" t="str">
        <f aca="true" t="shared" si="28" ref="L45:L52">IF(H45="A","4",IF(H45="B","3",IF(H45="C","2",IF(H45="D","1",IF(H45="E","0","0")))))</f>
        <v>0</v>
      </c>
      <c r="M45" s="43" t="str">
        <f aca="true" t="shared" si="29" ref="M45:M52">IF(K45&gt;"0",G45,"0")</f>
        <v>0</v>
      </c>
      <c r="N45" s="43">
        <f aca="true" t="shared" si="30" ref="N45:N52">L45*M45</f>
        <v>0</v>
      </c>
      <c r="O45" s="78">
        <f aca="true" t="shared" si="31" ref="O45:O52">IF(M45="0","","W")</f>
      </c>
      <c r="Q45" s="131" t="s">
        <v>118</v>
      </c>
    </row>
    <row r="46" spans="1:15" ht="15.75">
      <c r="A46" s="7">
        <v>29</v>
      </c>
      <c r="B46" s="132" t="s">
        <v>102</v>
      </c>
      <c r="C46" s="63">
        <v>3</v>
      </c>
      <c r="D46" s="36"/>
      <c r="E46" s="71" t="s">
        <v>109</v>
      </c>
      <c r="F46" s="133" t="s">
        <v>102</v>
      </c>
      <c r="G46" s="134">
        <v>3</v>
      </c>
      <c r="H46" s="45">
        <f t="shared" si="24"/>
      </c>
      <c r="I46" s="44">
        <f t="shared" si="25"/>
      </c>
      <c r="J46" s="43">
        <f t="shared" si="26"/>
        <v>0</v>
      </c>
      <c r="K46" s="43" t="str">
        <f t="shared" si="27"/>
        <v>0</v>
      </c>
      <c r="L46" s="43" t="str">
        <f t="shared" si="28"/>
        <v>0</v>
      </c>
      <c r="M46" s="43" t="str">
        <f t="shared" si="29"/>
        <v>0</v>
      </c>
      <c r="N46" s="43">
        <f t="shared" si="30"/>
        <v>0</v>
      </c>
      <c r="O46" s="78">
        <f t="shared" si="31"/>
      </c>
    </row>
    <row r="47" spans="1:15" ht="15.75">
      <c r="A47" s="17">
        <v>30</v>
      </c>
      <c r="B47" s="119" t="s">
        <v>103</v>
      </c>
      <c r="C47" s="50">
        <v>2</v>
      </c>
      <c r="D47" s="36"/>
      <c r="E47" s="71" t="s">
        <v>110</v>
      </c>
      <c r="F47" s="135" t="s">
        <v>103</v>
      </c>
      <c r="G47" s="136">
        <v>2</v>
      </c>
      <c r="H47" s="45">
        <f t="shared" si="24"/>
      </c>
      <c r="I47" s="44">
        <f t="shared" si="25"/>
      </c>
      <c r="J47" s="43">
        <f t="shared" si="26"/>
        <v>0</v>
      </c>
      <c r="K47" s="43" t="str">
        <f t="shared" si="27"/>
        <v>0</v>
      </c>
      <c r="L47" s="43" t="str">
        <f t="shared" si="28"/>
        <v>0</v>
      </c>
      <c r="M47" s="43" t="str">
        <f t="shared" si="29"/>
        <v>0</v>
      </c>
      <c r="N47" s="43">
        <f t="shared" si="30"/>
        <v>0</v>
      </c>
      <c r="O47" s="78">
        <f t="shared" si="31"/>
      </c>
    </row>
    <row r="48" spans="1:15" ht="15.75">
      <c r="A48" s="7">
        <v>31</v>
      </c>
      <c r="B48" s="119" t="s">
        <v>104</v>
      </c>
      <c r="C48" s="50">
        <v>2</v>
      </c>
      <c r="D48" s="36"/>
      <c r="E48" s="71" t="s">
        <v>111</v>
      </c>
      <c r="F48" s="135" t="s">
        <v>104</v>
      </c>
      <c r="G48" s="136">
        <v>2</v>
      </c>
      <c r="H48" s="45">
        <f t="shared" si="24"/>
      </c>
      <c r="I48" s="44">
        <f t="shared" si="25"/>
      </c>
      <c r="J48" s="43">
        <f t="shared" si="26"/>
        <v>0</v>
      </c>
      <c r="K48" s="43" t="str">
        <f t="shared" si="27"/>
        <v>0</v>
      </c>
      <c r="L48" s="43" t="str">
        <f t="shared" si="28"/>
        <v>0</v>
      </c>
      <c r="M48" s="43" t="str">
        <f t="shared" si="29"/>
        <v>0</v>
      </c>
      <c r="N48" s="43">
        <f t="shared" si="30"/>
        <v>0</v>
      </c>
      <c r="O48" s="78">
        <f t="shared" si="31"/>
      </c>
    </row>
    <row r="49" spans="1:15" ht="15.75">
      <c r="A49" s="17">
        <v>32</v>
      </c>
      <c r="B49" s="119" t="s">
        <v>105</v>
      </c>
      <c r="C49" s="50">
        <v>3</v>
      </c>
      <c r="D49" s="36"/>
      <c r="E49" s="70" t="s">
        <v>112</v>
      </c>
      <c r="F49" s="135" t="s">
        <v>105</v>
      </c>
      <c r="G49" s="136">
        <v>3</v>
      </c>
      <c r="H49" s="45">
        <f t="shared" si="24"/>
      </c>
      <c r="I49" s="44">
        <f t="shared" si="25"/>
      </c>
      <c r="J49" s="43">
        <f t="shared" si="26"/>
        <v>0</v>
      </c>
      <c r="K49" s="43" t="str">
        <f t="shared" si="27"/>
        <v>0</v>
      </c>
      <c r="L49" s="43" t="str">
        <f t="shared" si="28"/>
        <v>0</v>
      </c>
      <c r="M49" s="43" t="str">
        <f t="shared" si="29"/>
        <v>0</v>
      </c>
      <c r="N49" s="43">
        <f t="shared" si="30"/>
        <v>0</v>
      </c>
      <c r="O49" s="78">
        <f t="shared" si="31"/>
      </c>
    </row>
    <row r="50" spans="1:15" ht="15.75">
      <c r="A50" s="7">
        <v>33</v>
      </c>
      <c r="B50" s="119" t="s">
        <v>106</v>
      </c>
      <c r="C50" s="50">
        <v>2</v>
      </c>
      <c r="D50" s="36"/>
      <c r="E50" s="71" t="s">
        <v>113</v>
      </c>
      <c r="F50" s="135" t="s">
        <v>106</v>
      </c>
      <c r="G50" s="136">
        <v>2</v>
      </c>
      <c r="H50" s="45">
        <f t="shared" si="24"/>
      </c>
      <c r="I50" s="44">
        <f t="shared" si="25"/>
      </c>
      <c r="J50" s="43">
        <f t="shared" si="26"/>
        <v>0</v>
      </c>
      <c r="K50" s="43" t="str">
        <f t="shared" si="27"/>
        <v>0</v>
      </c>
      <c r="L50" s="43" t="str">
        <f t="shared" si="28"/>
        <v>0</v>
      </c>
      <c r="M50" s="43" t="str">
        <f t="shared" si="29"/>
        <v>0</v>
      </c>
      <c r="N50" s="43">
        <f t="shared" si="30"/>
        <v>0</v>
      </c>
      <c r="O50" s="78">
        <f t="shared" si="31"/>
      </c>
    </row>
    <row r="51" spans="1:15" ht="15.75">
      <c r="A51" s="17">
        <v>34</v>
      </c>
      <c r="B51" s="119" t="s">
        <v>107</v>
      </c>
      <c r="C51" s="50">
        <v>2</v>
      </c>
      <c r="D51" s="36"/>
      <c r="E51" s="70" t="s">
        <v>114</v>
      </c>
      <c r="F51" s="135" t="s">
        <v>107</v>
      </c>
      <c r="G51" s="136">
        <v>2</v>
      </c>
      <c r="H51" s="45">
        <f t="shared" si="24"/>
      </c>
      <c r="I51" s="44">
        <f t="shared" si="25"/>
      </c>
      <c r="J51" s="43">
        <f t="shared" si="26"/>
        <v>0</v>
      </c>
      <c r="K51" s="43" t="str">
        <f t="shared" si="27"/>
        <v>0</v>
      </c>
      <c r="L51" s="43" t="str">
        <f t="shared" si="28"/>
        <v>0</v>
      </c>
      <c r="M51" s="43" t="str">
        <f t="shared" si="29"/>
        <v>0</v>
      </c>
      <c r="N51" s="43">
        <f t="shared" si="30"/>
        <v>0</v>
      </c>
      <c r="O51" s="78">
        <f t="shared" si="31"/>
      </c>
    </row>
    <row r="52" spans="1:17" ht="16.5" thickBot="1">
      <c r="A52" s="10">
        <v>35</v>
      </c>
      <c r="B52" s="137" t="s">
        <v>108</v>
      </c>
      <c r="C52" s="138">
        <v>2</v>
      </c>
      <c r="D52" s="89"/>
      <c r="E52" s="90" t="s">
        <v>227</v>
      </c>
      <c r="F52" s="139" t="s">
        <v>117</v>
      </c>
      <c r="G52" s="140">
        <v>2</v>
      </c>
      <c r="H52" s="21">
        <f t="shared" si="24"/>
      </c>
      <c r="I52" s="91">
        <f t="shared" si="25"/>
      </c>
      <c r="J52" s="43">
        <f t="shared" si="26"/>
        <v>0</v>
      </c>
      <c r="K52" s="43" t="str">
        <f t="shared" si="27"/>
        <v>0</v>
      </c>
      <c r="L52" s="43" t="str">
        <f t="shared" si="28"/>
        <v>0</v>
      </c>
      <c r="M52" s="43" t="str">
        <f t="shared" si="29"/>
        <v>0</v>
      </c>
      <c r="N52" s="43">
        <f t="shared" si="30"/>
        <v>0</v>
      </c>
      <c r="O52" s="78">
        <f t="shared" si="31"/>
      </c>
      <c r="Q52" s="131" t="s">
        <v>118</v>
      </c>
    </row>
    <row r="53" spans="1:14" ht="16.5" thickBot="1">
      <c r="A53" s="69"/>
      <c r="B53" s="11"/>
      <c r="C53" s="12"/>
      <c r="D53" s="101"/>
      <c r="E53" s="88"/>
      <c r="F53" s="41" t="s">
        <v>25</v>
      </c>
      <c r="G53" s="20">
        <f>IF(SUM(M44:M52)&gt;0,SUM(M44:M52),"")</f>
      </c>
      <c r="H53" s="87"/>
      <c r="I53" s="81"/>
      <c r="J53" s="5"/>
      <c r="K53" s="5"/>
      <c r="L53" s="5"/>
      <c r="M53" s="5"/>
      <c r="N53" s="5"/>
    </row>
    <row r="54" spans="1:14" ht="16.5" thickBot="1">
      <c r="A54" s="13"/>
      <c r="B54" s="14"/>
      <c r="C54" s="15"/>
      <c r="D54" s="37"/>
      <c r="E54" s="48"/>
      <c r="F54" s="42" t="s">
        <v>29</v>
      </c>
      <c r="G54" s="15"/>
      <c r="H54" s="15"/>
      <c r="I54" s="16"/>
      <c r="J54" s="5"/>
      <c r="K54" s="5"/>
      <c r="L54" s="5"/>
      <c r="M54" s="5"/>
      <c r="N54" s="5"/>
    </row>
    <row r="55" spans="1:15" ht="15.75">
      <c r="A55" s="17">
        <v>36</v>
      </c>
      <c r="B55" s="61" t="s">
        <v>119</v>
      </c>
      <c r="C55" s="62">
        <v>2</v>
      </c>
      <c r="D55" s="38"/>
      <c r="E55" s="70" t="s">
        <v>132</v>
      </c>
      <c r="F55" s="105" t="s">
        <v>119</v>
      </c>
      <c r="G55" s="106">
        <v>2</v>
      </c>
      <c r="H55" s="45">
        <f aca="true" t="shared" si="32" ref="H55:H62">IF(J55=0,"",J55)</f>
      </c>
      <c r="I55" s="44">
        <f aca="true" t="shared" si="33" ref="I55:I62">IF(M55="0","","√")</f>
      </c>
      <c r="J55" s="43">
        <f aca="true" t="shared" si="34" ref="J55:J60">D55</f>
        <v>0</v>
      </c>
      <c r="K55" s="43" t="str">
        <f aca="true" t="shared" si="35" ref="K55:K60">IF(D55="A","4",IF(D55="B","3",IF(D55="C","2",IF(D55="D","1",IF(D55="E","0","0")))))</f>
        <v>0</v>
      </c>
      <c r="L55" s="43" t="str">
        <f aca="true" t="shared" si="36" ref="L55:L60">IF(H55="A","4",IF(H55="B","3",IF(H55="C","2",IF(H55="D","1",IF(H55="E","0","0")))))</f>
        <v>0</v>
      </c>
      <c r="M55" s="43" t="str">
        <f aca="true" t="shared" si="37" ref="M55:M60">IF(K55&gt;"0",G55,"0")</f>
        <v>0</v>
      </c>
      <c r="N55" s="43">
        <f aca="true" t="shared" si="38" ref="N55:N60">L55*M55</f>
        <v>0</v>
      </c>
      <c r="O55" s="78">
        <f aca="true" t="shared" si="39" ref="O55:O60">IF(M55="0","","W")</f>
      </c>
    </row>
    <row r="56" spans="1:15" ht="15.75">
      <c r="A56" s="7">
        <v>37</v>
      </c>
      <c r="B56" s="51" t="s">
        <v>120</v>
      </c>
      <c r="C56" s="85">
        <v>3</v>
      </c>
      <c r="D56" s="36"/>
      <c r="E56" s="71" t="s">
        <v>133</v>
      </c>
      <c r="F56" s="108" t="s">
        <v>120</v>
      </c>
      <c r="G56" s="56">
        <v>3</v>
      </c>
      <c r="H56" s="45">
        <f t="shared" si="32"/>
      </c>
      <c r="I56" s="44">
        <f t="shared" si="33"/>
      </c>
      <c r="J56" s="43">
        <f t="shared" si="34"/>
        <v>0</v>
      </c>
      <c r="K56" s="43" t="str">
        <f t="shared" si="35"/>
        <v>0</v>
      </c>
      <c r="L56" s="43" t="str">
        <f t="shared" si="36"/>
        <v>0</v>
      </c>
      <c r="M56" s="43" t="str">
        <f t="shared" si="37"/>
        <v>0</v>
      </c>
      <c r="N56" s="43">
        <f t="shared" si="38"/>
        <v>0</v>
      </c>
      <c r="O56" s="78">
        <f t="shared" si="39"/>
      </c>
    </row>
    <row r="57" spans="1:15" ht="15.75">
      <c r="A57" s="17">
        <v>38</v>
      </c>
      <c r="B57" s="51" t="s">
        <v>121</v>
      </c>
      <c r="C57" s="50">
        <v>2</v>
      </c>
      <c r="D57" s="36"/>
      <c r="E57" s="73" t="s">
        <v>228</v>
      </c>
      <c r="F57" s="110" t="s">
        <v>142</v>
      </c>
      <c r="G57" s="210">
        <v>2</v>
      </c>
      <c r="H57" s="45">
        <f t="shared" si="32"/>
      </c>
      <c r="I57" s="44">
        <f t="shared" si="33"/>
      </c>
      <c r="J57" s="43">
        <f t="shared" si="34"/>
        <v>0</v>
      </c>
      <c r="K57" s="43" t="str">
        <f t="shared" si="35"/>
        <v>0</v>
      </c>
      <c r="L57" s="43" t="str">
        <f t="shared" si="36"/>
        <v>0</v>
      </c>
      <c r="M57" s="43" t="str">
        <f t="shared" si="37"/>
        <v>0</v>
      </c>
      <c r="N57" s="43">
        <f t="shared" si="38"/>
        <v>0</v>
      </c>
      <c r="O57" s="78">
        <f t="shared" si="39"/>
      </c>
    </row>
    <row r="58" spans="1:15" ht="15.75">
      <c r="A58" s="7">
        <v>39</v>
      </c>
      <c r="B58" s="119" t="s">
        <v>122</v>
      </c>
      <c r="C58" s="50">
        <v>2</v>
      </c>
      <c r="D58" s="36"/>
      <c r="E58" s="71" t="s">
        <v>134</v>
      </c>
      <c r="F58" s="108" t="s">
        <v>122</v>
      </c>
      <c r="G58" s="56">
        <v>2</v>
      </c>
      <c r="H58" s="45">
        <f t="shared" si="32"/>
      </c>
      <c r="I58" s="44">
        <f t="shared" si="33"/>
      </c>
      <c r="J58" s="43">
        <f t="shared" si="34"/>
        <v>0</v>
      </c>
      <c r="K58" s="43" t="str">
        <f t="shared" si="35"/>
        <v>0</v>
      </c>
      <c r="L58" s="43" t="str">
        <f t="shared" si="36"/>
        <v>0</v>
      </c>
      <c r="M58" s="43" t="str">
        <f t="shared" si="37"/>
        <v>0</v>
      </c>
      <c r="N58" s="43">
        <f t="shared" si="38"/>
        <v>0</v>
      </c>
      <c r="O58" s="78">
        <f t="shared" si="39"/>
      </c>
    </row>
    <row r="59" spans="1:15" ht="15.75">
      <c r="A59" s="17">
        <v>40</v>
      </c>
      <c r="B59" s="51" t="s">
        <v>123</v>
      </c>
      <c r="C59" s="50">
        <v>2</v>
      </c>
      <c r="D59" s="36"/>
      <c r="E59" s="71" t="s">
        <v>135</v>
      </c>
      <c r="F59" s="108" t="s">
        <v>123</v>
      </c>
      <c r="G59" s="56">
        <v>2</v>
      </c>
      <c r="H59" s="45">
        <f t="shared" si="32"/>
      </c>
      <c r="I59" s="44">
        <f t="shared" si="33"/>
      </c>
      <c r="J59" s="43">
        <f t="shared" si="34"/>
        <v>0</v>
      </c>
      <c r="K59" s="43" t="str">
        <f t="shared" si="35"/>
        <v>0</v>
      </c>
      <c r="L59" s="43" t="str">
        <f t="shared" si="36"/>
        <v>0</v>
      </c>
      <c r="M59" s="43" t="str">
        <f t="shared" si="37"/>
        <v>0</v>
      </c>
      <c r="N59" s="43">
        <f t="shared" si="38"/>
        <v>0</v>
      </c>
      <c r="O59" s="78">
        <f t="shared" si="39"/>
      </c>
    </row>
    <row r="60" spans="1:15" ht="15.75">
      <c r="A60" s="7">
        <v>41</v>
      </c>
      <c r="B60" s="119" t="s">
        <v>124</v>
      </c>
      <c r="C60" s="50">
        <v>2</v>
      </c>
      <c r="D60" s="36"/>
      <c r="E60" s="71" t="s">
        <v>136</v>
      </c>
      <c r="F60" s="108" t="s">
        <v>124</v>
      </c>
      <c r="G60" s="56">
        <v>2</v>
      </c>
      <c r="H60" s="45">
        <f t="shared" si="32"/>
      </c>
      <c r="I60" s="44">
        <f t="shared" si="33"/>
      </c>
      <c r="J60" s="43">
        <f t="shared" si="34"/>
        <v>0</v>
      </c>
      <c r="K60" s="43" t="str">
        <f t="shared" si="35"/>
        <v>0</v>
      </c>
      <c r="L60" s="43" t="str">
        <f t="shared" si="36"/>
        <v>0</v>
      </c>
      <c r="M60" s="43" t="str">
        <f t="shared" si="37"/>
        <v>0</v>
      </c>
      <c r="N60" s="43">
        <f t="shared" si="38"/>
        <v>0</v>
      </c>
      <c r="O60" s="78">
        <f t="shared" si="39"/>
      </c>
    </row>
    <row r="61" spans="1:17" ht="15.75">
      <c r="A61" s="7">
        <v>42</v>
      </c>
      <c r="B61" s="141" t="s">
        <v>16</v>
      </c>
      <c r="C61" s="142">
        <v>2</v>
      </c>
      <c r="D61" s="36"/>
      <c r="E61" s="73" t="s">
        <v>17</v>
      </c>
      <c r="F61" s="143" t="s">
        <v>16</v>
      </c>
      <c r="G61" s="144">
        <v>2</v>
      </c>
      <c r="H61" s="45">
        <f t="shared" si="32"/>
      </c>
      <c r="I61" s="44">
        <f t="shared" si="33"/>
      </c>
      <c r="J61" s="43">
        <f>D61</f>
        <v>0</v>
      </c>
      <c r="K61" s="43" t="str">
        <f>IF(D61="A","4",IF(D61="B","3",IF(D61="C","2",IF(D61="D","1",IF(D61="E","0","0")))))</f>
        <v>0</v>
      </c>
      <c r="L61" s="43" t="str">
        <f>IF(H61="A","4",IF(H61="B","3",IF(H61="C","2",IF(H61="D","1",IF(H61="E","0","0")))))</f>
        <v>0</v>
      </c>
      <c r="M61" s="43" t="str">
        <f>IF(K61&gt;"0",G61,"0")</f>
        <v>0</v>
      </c>
      <c r="N61" s="43">
        <f>L61*M61</f>
        <v>0</v>
      </c>
      <c r="O61" s="78">
        <f>IF(M61="0","","W")</f>
      </c>
      <c r="Q61" s="145" t="s">
        <v>147</v>
      </c>
    </row>
    <row r="62" spans="1:18" ht="16.5" thickBot="1">
      <c r="A62" s="17">
        <v>43</v>
      </c>
      <c r="B62" s="146" t="s">
        <v>88</v>
      </c>
      <c r="C62" s="147">
        <v>2</v>
      </c>
      <c r="D62" s="36"/>
      <c r="E62" s="73" t="s">
        <v>70</v>
      </c>
      <c r="F62" s="110" t="s">
        <v>143</v>
      </c>
      <c r="G62" s="111">
        <v>2</v>
      </c>
      <c r="H62" s="45">
        <f t="shared" si="32"/>
      </c>
      <c r="I62" s="44">
        <f t="shared" si="33"/>
      </c>
      <c r="J62" s="43">
        <f>D62</f>
        <v>0</v>
      </c>
      <c r="K62" s="43" t="str">
        <f>IF(J62="A","4",IF(J62="B","3",IF(J62="C","2",IF(J62="D","1",IF(J62="E","0","0")))))</f>
        <v>0</v>
      </c>
      <c r="L62" s="43" t="str">
        <f>IF(H62="A","4",IF(H62="B","3",IF(H62="C","2",IF(H62="D","1",IF(H62="E","0","0")))))</f>
        <v>0</v>
      </c>
      <c r="M62" s="43" t="str">
        <f>IF(K62&gt;"0",G62,"0")</f>
        <v>0</v>
      </c>
      <c r="N62" s="43">
        <f>L62*M62</f>
        <v>0</v>
      </c>
      <c r="O62" s="78">
        <f>IF(M62="0","","W")</f>
      </c>
      <c r="Q62" s="112" t="s">
        <v>148</v>
      </c>
      <c r="R62" s="148" t="s">
        <v>224</v>
      </c>
    </row>
    <row r="63" spans="1:14" ht="15.75">
      <c r="A63" s="7"/>
      <c r="B63" s="149" t="s">
        <v>126</v>
      </c>
      <c r="C63" s="150"/>
      <c r="D63" s="36"/>
      <c r="E63" s="46"/>
      <c r="F63" s="151" t="s">
        <v>126</v>
      </c>
      <c r="G63" s="58"/>
      <c r="H63" s="45">
        <f>IF(J63=0,"",J63)</f>
      </c>
      <c r="I63" s="9"/>
      <c r="J63" s="5"/>
      <c r="K63" s="5"/>
      <c r="L63" s="5"/>
      <c r="M63" s="5"/>
      <c r="N63" s="5"/>
    </row>
    <row r="64" spans="1:14" ht="15.75">
      <c r="A64" s="26"/>
      <c r="B64" s="151" t="s">
        <v>127</v>
      </c>
      <c r="C64" s="152"/>
      <c r="D64" s="100"/>
      <c r="E64" s="49"/>
      <c r="F64" s="151" t="s">
        <v>127</v>
      </c>
      <c r="G64" s="58"/>
      <c r="H64" s="25"/>
      <c r="I64" s="153"/>
      <c r="J64" s="5"/>
      <c r="K64" s="5"/>
      <c r="L64" s="5"/>
      <c r="M64" s="5"/>
      <c r="N64" s="5"/>
    </row>
    <row r="65" spans="1:17" ht="15.75">
      <c r="A65" s="26">
        <v>44</v>
      </c>
      <c r="B65" s="146" t="s">
        <v>128</v>
      </c>
      <c r="C65" s="147">
        <v>2</v>
      </c>
      <c r="D65" s="100"/>
      <c r="E65" s="74" t="s">
        <v>229</v>
      </c>
      <c r="F65" s="110" t="s">
        <v>144</v>
      </c>
      <c r="G65" s="154">
        <v>2</v>
      </c>
      <c r="H65" s="45">
        <f>IF(J65=0,"",J65)</f>
      </c>
      <c r="I65" s="44">
        <f>IF(M65="0","","√")</f>
      </c>
      <c r="J65" s="43">
        <f>D65</f>
        <v>0</v>
      </c>
      <c r="K65" s="43" t="str">
        <f>IF(D65="A","4",IF(D65="B","3",IF(D65="C","2",IF(D65="D","1",IF(D65="E","0","0")))))</f>
        <v>0</v>
      </c>
      <c r="L65" s="43" t="str">
        <f>IF(H65="A","4",IF(H65="B","3",IF(H65="C","2",IF(H65="D","1",IF(H65="E","0","0")))))</f>
        <v>0</v>
      </c>
      <c r="M65" s="43" t="str">
        <f>IF(K65&gt;"0",G65,"0")</f>
        <v>0</v>
      </c>
      <c r="N65" s="43">
        <f>L65*M65</f>
        <v>0</v>
      </c>
      <c r="O65" s="78">
        <f>IF(M65="0","","P")</f>
      </c>
      <c r="Q65" s="112" t="s">
        <v>118</v>
      </c>
    </row>
    <row r="66" spans="1:15" ht="15.75">
      <c r="A66" s="26">
        <v>45</v>
      </c>
      <c r="B66" s="155" t="s">
        <v>129</v>
      </c>
      <c r="C66" s="156">
        <v>2</v>
      </c>
      <c r="D66" s="100"/>
      <c r="E66" s="72" t="s">
        <v>141</v>
      </c>
      <c r="F66" s="157" t="s">
        <v>129</v>
      </c>
      <c r="G66" s="158">
        <v>2</v>
      </c>
      <c r="H66" s="45">
        <f>IF(J66=0,"",J66)</f>
      </c>
      <c r="I66" s="44">
        <f>IF(M66="0","","√")</f>
      </c>
      <c r="J66" s="43">
        <f>D66</f>
        <v>0</v>
      </c>
      <c r="K66" s="43" t="str">
        <f>IF(D66="A","4",IF(D66="B","3",IF(D66="C","2",IF(D66="D","1",IF(D66="E","0","0")))))</f>
        <v>0</v>
      </c>
      <c r="L66" s="43" t="str">
        <f>IF(H66="A","4",IF(H66="B","3",IF(H66="C","2",IF(H66="D","1",IF(H66="E","0","0")))))</f>
        <v>0</v>
      </c>
      <c r="M66" s="43" t="str">
        <f>IF(K66&gt;"0",G66,"0")</f>
        <v>0</v>
      </c>
      <c r="N66" s="43">
        <f>L66*M66</f>
        <v>0</v>
      </c>
      <c r="O66" s="78">
        <f>IF(M66="0","","P")</f>
      </c>
    </row>
    <row r="67" spans="1:14" ht="15.75">
      <c r="A67" s="26"/>
      <c r="B67" s="151" t="s">
        <v>130</v>
      </c>
      <c r="C67" s="50"/>
      <c r="D67" s="100"/>
      <c r="E67" s="49"/>
      <c r="F67" s="151" t="s">
        <v>130</v>
      </c>
      <c r="G67" s="56"/>
      <c r="H67" s="25"/>
      <c r="I67" s="153"/>
      <c r="J67" s="5"/>
      <c r="K67" s="5"/>
      <c r="L67" s="5"/>
      <c r="M67" s="5"/>
      <c r="N67" s="5"/>
    </row>
    <row r="68" spans="1:17" ht="15.75">
      <c r="A68" s="26">
        <v>46</v>
      </c>
      <c r="B68" s="254" t="s">
        <v>131</v>
      </c>
      <c r="C68" s="254">
        <v>2</v>
      </c>
      <c r="D68" s="264"/>
      <c r="E68" s="74" t="s">
        <v>230</v>
      </c>
      <c r="F68" s="146" t="s">
        <v>145</v>
      </c>
      <c r="G68" s="154">
        <v>2</v>
      </c>
      <c r="H68" s="45">
        <f>IF(J68=0,"",J68)</f>
      </c>
      <c r="I68" s="44">
        <f>IF(M68="0","","√")</f>
      </c>
      <c r="J68" s="43">
        <f>D68</f>
        <v>0</v>
      </c>
      <c r="K68" s="43" t="str">
        <f>IF(D68="A","4",IF(D68="B","3",IF(D68="C","2",IF(D68="D","1",IF(D68="E","0","0")))))</f>
        <v>0</v>
      </c>
      <c r="L68" s="43" t="str">
        <f>IF(H68="A","4",IF(H68="B","3",IF(H68="C","2",IF(H68="D","1",IF(H68="E","0","0")))))</f>
        <v>0</v>
      </c>
      <c r="M68" s="43" t="str">
        <f>IF(K68&gt;"0",G68,"0")</f>
        <v>0</v>
      </c>
      <c r="N68" s="43">
        <f>L68*M68</f>
        <v>0</v>
      </c>
      <c r="O68" s="78">
        <f>IF(M68="0","","P")</f>
      </c>
      <c r="Q68" s="147" t="s">
        <v>149</v>
      </c>
    </row>
    <row r="69" spans="1:17" ht="16.5" thickBot="1">
      <c r="A69" s="10">
        <v>47</v>
      </c>
      <c r="B69" s="255"/>
      <c r="C69" s="255"/>
      <c r="D69" s="265"/>
      <c r="E69" s="92" t="s">
        <v>115</v>
      </c>
      <c r="F69" s="159" t="s">
        <v>146</v>
      </c>
      <c r="G69" s="160">
        <v>2</v>
      </c>
      <c r="H69" s="21">
        <f>IF(J69=0,"",J69)</f>
      </c>
      <c r="I69" s="82">
        <f>IF(M69="0","","√")</f>
      </c>
      <c r="J69" s="43">
        <f>D68</f>
        <v>0</v>
      </c>
      <c r="K69" s="43" t="str">
        <f>IF(D68="A","4",IF(D68="B","3",IF(D68="C","2",IF(D68="D","1",IF(D68="E","0","0")))))</f>
        <v>0</v>
      </c>
      <c r="L69" s="43" t="str">
        <f>IF(H69="A","4",IF(H69="B","3",IF(H69="C","2",IF(H69="D","1",IF(H69="E","0","0")))))</f>
        <v>0</v>
      </c>
      <c r="M69" s="43" t="str">
        <f>IF(K69&gt;"0",G69,"0")</f>
        <v>0</v>
      </c>
      <c r="N69" s="43">
        <f>L69*M69</f>
        <v>0</v>
      </c>
      <c r="O69" s="78">
        <f>IF(M69="0","","P")</f>
      </c>
      <c r="Q69" s="161" t="s">
        <v>150</v>
      </c>
    </row>
    <row r="70" spans="1:14" ht="16.5" thickBot="1">
      <c r="A70" s="69"/>
      <c r="B70" s="11"/>
      <c r="C70" s="12"/>
      <c r="D70" s="101"/>
      <c r="E70" s="88"/>
      <c r="F70" s="41" t="s">
        <v>25</v>
      </c>
      <c r="G70" s="20">
        <f>IF(SUM(M55:M69)&gt;0,SUM(M55:M69),"")</f>
      </c>
      <c r="H70" s="87"/>
      <c r="I70" s="81"/>
      <c r="J70" s="5"/>
      <c r="K70" s="5"/>
      <c r="L70" s="5"/>
      <c r="M70" s="5"/>
      <c r="N70" s="5"/>
    </row>
    <row r="71" spans="1:14" ht="16.5" thickBot="1">
      <c r="A71" s="13"/>
      <c r="B71" s="14"/>
      <c r="C71" s="15"/>
      <c r="D71" s="37"/>
      <c r="E71" s="48"/>
      <c r="F71" s="42" t="s">
        <v>30</v>
      </c>
      <c r="G71" s="15"/>
      <c r="H71" s="15"/>
      <c r="I71" s="16"/>
      <c r="J71" s="5"/>
      <c r="K71" s="5"/>
      <c r="L71" s="5"/>
      <c r="M71" s="5"/>
      <c r="N71" s="5"/>
    </row>
    <row r="72" spans="1:15" ht="15.75">
      <c r="A72" s="17">
        <v>48</v>
      </c>
      <c r="B72" s="61" t="s">
        <v>151</v>
      </c>
      <c r="C72" s="162">
        <v>2</v>
      </c>
      <c r="D72" s="38"/>
      <c r="E72" s="70" t="s">
        <v>161</v>
      </c>
      <c r="F72" s="105" t="s">
        <v>151</v>
      </c>
      <c r="G72" s="163">
        <v>2</v>
      </c>
      <c r="H72" s="45">
        <f aca="true" t="shared" si="40" ref="H72:H77">IF(J72=0,"",J72)</f>
      </c>
      <c r="I72" s="44">
        <f aca="true" t="shared" si="41" ref="I72:I84">IF(M72="0","","√")</f>
      </c>
      <c r="J72" s="43">
        <f aca="true" t="shared" si="42" ref="J72:J78">D72</f>
        <v>0</v>
      </c>
      <c r="K72" s="43" t="str">
        <f aca="true" t="shared" si="43" ref="K72:K77">IF(D72="A","4",IF(D72="B","3",IF(D72="C","2",IF(D72="D","1",IF(D72="E","0","0")))))</f>
        <v>0</v>
      </c>
      <c r="L72" s="43" t="str">
        <f>IF(H72="A","4",IF(H72="B","3",IF(H72="C","2",IF(H72="D","1",IF(H72="E","0","0")))))</f>
        <v>0</v>
      </c>
      <c r="M72" s="43" t="str">
        <f>IF(K72&gt;"0",G72,"0")</f>
        <v>0</v>
      </c>
      <c r="N72" s="43">
        <f>L72*M72</f>
        <v>0</v>
      </c>
      <c r="O72" s="78">
        <f>IF(M72="0","","W")</f>
      </c>
    </row>
    <row r="73" spans="1:15" ht="15.75">
      <c r="A73" s="17">
        <v>49</v>
      </c>
      <c r="B73" s="119" t="s">
        <v>152</v>
      </c>
      <c r="C73" s="50">
        <v>3</v>
      </c>
      <c r="D73" s="36"/>
      <c r="E73" s="71" t="s">
        <v>162</v>
      </c>
      <c r="F73" s="108" t="s">
        <v>152</v>
      </c>
      <c r="G73" s="56">
        <v>3</v>
      </c>
      <c r="H73" s="45">
        <f t="shared" si="40"/>
      </c>
      <c r="I73" s="44">
        <f t="shared" si="41"/>
      </c>
      <c r="J73" s="43">
        <f t="shared" si="42"/>
        <v>0</v>
      </c>
      <c r="K73" s="43" t="str">
        <f t="shared" si="43"/>
        <v>0</v>
      </c>
      <c r="L73" s="43" t="str">
        <f aca="true" t="shared" si="44" ref="L73:L78">IF(H73="A","4",IF(H73="B","3",IF(H73="C","2",IF(H73="D","1",IF(H73="E","0","0")))))</f>
        <v>0</v>
      </c>
      <c r="M73" s="43" t="str">
        <f aca="true" t="shared" si="45" ref="M73:M78">IF(K73&gt;"0",G73,"0")</f>
        <v>0</v>
      </c>
      <c r="N73" s="43">
        <f aca="true" t="shared" si="46" ref="N73:N78">L73*M73</f>
        <v>0</v>
      </c>
      <c r="O73" s="78">
        <f aca="true" t="shared" si="47" ref="O73:O78">IF(M73="0","","W")</f>
      </c>
    </row>
    <row r="74" spans="1:17" ht="15.75">
      <c r="A74" s="17">
        <v>50</v>
      </c>
      <c r="B74" s="146" t="s">
        <v>153</v>
      </c>
      <c r="C74" s="147">
        <v>2</v>
      </c>
      <c r="D74" s="36"/>
      <c r="E74" s="73" t="s">
        <v>231</v>
      </c>
      <c r="F74" s="110" t="s">
        <v>170</v>
      </c>
      <c r="G74" s="154">
        <v>2</v>
      </c>
      <c r="H74" s="45">
        <f t="shared" si="40"/>
      </c>
      <c r="I74" s="44">
        <f t="shared" si="41"/>
      </c>
      <c r="J74" s="43">
        <f t="shared" si="42"/>
        <v>0</v>
      </c>
      <c r="K74" s="43" t="str">
        <f t="shared" si="43"/>
        <v>0</v>
      </c>
      <c r="L74" s="43" t="str">
        <f t="shared" si="44"/>
        <v>0</v>
      </c>
      <c r="M74" s="43" t="str">
        <f t="shared" si="45"/>
        <v>0</v>
      </c>
      <c r="N74" s="43">
        <f t="shared" si="46"/>
        <v>0</v>
      </c>
      <c r="O74" s="78">
        <f t="shared" si="47"/>
      </c>
      <c r="Q74" s="112" t="s">
        <v>118</v>
      </c>
    </row>
    <row r="75" spans="1:17" ht="15.75">
      <c r="A75" s="17">
        <v>51</v>
      </c>
      <c r="B75" s="64" t="s">
        <v>154</v>
      </c>
      <c r="C75" s="164">
        <v>3</v>
      </c>
      <c r="D75" s="36"/>
      <c r="E75" s="73" t="s">
        <v>232</v>
      </c>
      <c r="F75" s="110" t="s">
        <v>171</v>
      </c>
      <c r="G75" s="154">
        <v>3</v>
      </c>
      <c r="H75" s="45">
        <f t="shared" si="40"/>
      </c>
      <c r="I75" s="44">
        <f t="shared" si="41"/>
      </c>
      <c r="J75" s="43">
        <f t="shared" si="42"/>
        <v>0</v>
      </c>
      <c r="K75" s="43" t="str">
        <f t="shared" si="43"/>
        <v>0</v>
      </c>
      <c r="L75" s="43" t="str">
        <f t="shared" si="44"/>
        <v>0</v>
      </c>
      <c r="M75" s="43" t="str">
        <f t="shared" si="45"/>
        <v>0</v>
      </c>
      <c r="N75" s="43">
        <f t="shared" si="46"/>
        <v>0</v>
      </c>
      <c r="O75" s="78">
        <f t="shared" si="47"/>
      </c>
      <c r="Q75" s="112" t="s">
        <v>118</v>
      </c>
    </row>
    <row r="76" spans="1:17" ht="15.75">
      <c r="A76" s="17">
        <v>52</v>
      </c>
      <c r="B76" s="165" t="s">
        <v>155</v>
      </c>
      <c r="C76" s="166">
        <v>3</v>
      </c>
      <c r="D76" s="36"/>
      <c r="E76" s="73" t="s">
        <v>233</v>
      </c>
      <c r="F76" s="167" t="s">
        <v>155</v>
      </c>
      <c r="G76" s="168">
        <v>2</v>
      </c>
      <c r="H76" s="45">
        <f t="shared" si="40"/>
      </c>
      <c r="I76" s="44">
        <f t="shared" si="41"/>
      </c>
      <c r="J76" s="43">
        <f t="shared" si="42"/>
        <v>0</v>
      </c>
      <c r="K76" s="43" t="str">
        <f t="shared" si="43"/>
        <v>0</v>
      </c>
      <c r="L76" s="43" t="str">
        <f t="shared" si="44"/>
        <v>0</v>
      </c>
      <c r="M76" s="43" t="str">
        <f t="shared" si="45"/>
        <v>0</v>
      </c>
      <c r="N76" s="43">
        <f t="shared" si="46"/>
        <v>0</v>
      </c>
      <c r="O76" s="78">
        <f t="shared" si="47"/>
      </c>
      <c r="Q76" s="112" t="s">
        <v>71</v>
      </c>
    </row>
    <row r="77" spans="1:15" ht="15.75">
      <c r="A77" s="17">
        <v>53</v>
      </c>
      <c r="B77" s="119" t="s">
        <v>18</v>
      </c>
      <c r="C77" s="50">
        <v>2</v>
      </c>
      <c r="D77" s="36"/>
      <c r="E77" s="71" t="s">
        <v>166</v>
      </c>
      <c r="F77" s="108" t="s">
        <v>18</v>
      </c>
      <c r="G77" s="56">
        <v>2</v>
      </c>
      <c r="H77" s="45">
        <f t="shared" si="40"/>
      </c>
      <c r="I77" s="44">
        <f t="shared" si="41"/>
      </c>
      <c r="J77" s="43">
        <f t="shared" si="42"/>
        <v>0</v>
      </c>
      <c r="K77" s="43" t="str">
        <f t="shared" si="43"/>
        <v>0</v>
      </c>
      <c r="L77" s="43" t="str">
        <f t="shared" si="44"/>
        <v>0</v>
      </c>
      <c r="M77" s="43" t="str">
        <f t="shared" si="45"/>
        <v>0</v>
      </c>
      <c r="N77" s="43">
        <f t="shared" si="46"/>
        <v>0</v>
      </c>
      <c r="O77" s="78">
        <f t="shared" si="47"/>
      </c>
    </row>
    <row r="78" spans="1:18" ht="16.5" thickBot="1">
      <c r="A78" s="17">
        <v>54</v>
      </c>
      <c r="B78" s="146" t="s">
        <v>125</v>
      </c>
      <c r="C78" s="169">
        <v>2</v>
      </c>
      <c r="D78" s="36"/>
      <c r="E78" s="73" t="s">
        <v>137</v>
      </c>
      <c r="F78" s="110" t="s">
        <v>225</v>
      </c>
      <c r="G78" s="154">
        <v>2</v>
      </c>
      <c r="H78" s="45">
        <f>IF(J78=0,"",J78)</f>
      </c>
      <c r="I78" s="44">
        <f>IF(M78="0","","√")</f>
      </c>
      <c r="J78" s="43">
        <f t="shared" si="42"/>
        <v>0</v>
      </c>
      <c r="K78" s="43" t="str">
        <f>IF(H78="A","4",IF(H78="B","3",IF(H78="C","2",IF(H78="D","1",IF(H78="E","0","0")))))</f>
        <v>0</v>
      </c>
      <c r="L78" s="43" t="str">
        <f t="shared" si="44"/>
        <v>0</v>
      </c>
      <c r="M78" s="43" t="str">
        <f t="shared" si="45"/>
        <v>0</v>
      </c>
      <c r="N78" s="43">
        <f t="shared" si="46"/>
        <v>0</v>
      </c>
      <c r="O78" s="78">
        <f t="shared" si="47"/>
      </c>
      <c r="Q78" s="112" t="s">
        <v>148</v>
      </c>
      <c r="R78" s="148" t="s">
        <v>224</v>
      </c>
    </row>
    <row r="79" spans="1:14" ht="15.75">
      <c r="A79" s="17"/>
      <c r="B79" s="170"/>
      <c r="C79" s="171"/>
      <c r="D79" s="36"/>
      <c r="E79" s="71"/>
      <c r="F79" s="172" t="s">
        <v>172</v>
      </c>
      <c r="G79" s="173"/>
      <c r="H79" s="45">
        <f>IF(J79=0,"",J79)</f>
      </c>
      <c r="I79" s="9"/>
      <c r="J79" s="5"/>
      <c r="K79" s="5"/>
      <c r="L79" s="5"/>
      <c r="M79" s="5"/>
      <c r="N79" s="5"/>
    </row>
    <row r="80" spans="1:14" ht="15.75">
      <c r="A80" s="17"/>
      <c r="B80" s="170"/>
      <c r="C80" s="171"/>
      <c r="D80" s="40"/>
      <c r="E80" s="71"/>
      <c r="F80" s="172" t="s">
        <v>173</v>
      </c>
      <c r="G80" s="173"/>
      <c r="H80" s="8"/>
      <c r="I80" s="9"/>
      <c r="J80" s="5"/>
      <c r="K80" s="5"/>
      <c r="L80" s="5"/>
      <c r="M80" s="5"/>
      <c r="N80" s="5"/>
    </row>
    <row r="81" spans="1:17" ht="15.75">
      <c r="A81" s="17">
        <v>55</v>
      </c>
      <c r="B81" s="146" t="s">
        <v>156</v>
      </c>
      <c r="C81" s="147">
        <v>2</v>
      </c>
      <c r="D81" s="36"/>
      <c r="E81" s="73" t="s">
        <v>234</v>
      </c>
      <c r="F81" s="110" t="s">
        <v>174</v>
      </c>
      <c r="G81" s="111">
        <v>2</v>
      </c>
      <c r="H81" s="45">
        <f>IF(J81=0,"",J81)</f>
      </c>
      <c r="I81" s="44">
        <f t="shared" si="41"/>
      </c>
      <c r="J81" s="43">
        <f>D81</f>
        <v>0</v>
      </c>
      <c r="K81" s="43" t="str">
        <f>IF(D81="A","4",IF(D81="B","3",IF(D81="C","2",IF(D81="D","1",IF(D81="E","0","0")))))</f>
        <v>0</v>
      </c>
      <c r="L81" s="43" t="str">
        <f>IF(H81="A","4",IF(H81="B","3",IF(H81="C","2",IF(H81="D","1",IF(H81="E","0","0")))))</f>
        <v>0</v>
      </c>
      <c r="M81" s="43" t="str">
        <f>IF(K81&gt;"0",G81,"0")</f>
        <v>0</v>
      </c>
      <c r="N81" s="43">
        <f>L81*M81</f>
        <v>0</v>
      </c>
      <c r="O81" s="78">
        <f>IF(M81="0","","P")</f>
      </c>
      <c r="Q81" s="112" t="s">
        <v>118</v>
      </c>
    </row>
    <row r="82" spans="1:17" ht="15.75">
      <c r="A82" s="17">
        <v>56</v>
      </c>
      <c r="B82" s="174"/>
      <c r="C82" s="175"/>
      <c r="D82" s="228"/>
      <c r="E82" s="73" t="s">
        <v>138</v>
      </c>
      <c r="F82" s="176" t="s">
        <v>175</v>
      </c>
      <c r="G82" s="168">
        <v>2</v>
      </c>
      <c r="H82" s="8"/>
      <c r="I82" s="44">
        <f t="shared" si="41"/>
      </c>
      <c r="J82" s="43">
        <f>H82</f>
        <v>0</v>
      </c>
      <c r="K82" s="43" t="str">
        <f>IF(H82="A","4",IF(H82="B","3",IF(H82="C","2",IF(H82="D","1",IF(H82="E","0","0")))))</f>
        <v>0</v>
      </c>
      <c r="L82" s="43" t="str">
        <f>IF(H82="A","4",IF(H82="B","3",IF(H82="C","2",IF(H82="D","1",IF(H82="E","0","0")))))</f>
        <v>0</v>
      </c>
      <c r="M82" s="43" t="str">
        <f>IF(K82&gt;"0",G82,"0")</f>
        <v>0</v>
      </c>
      <c r="N82" s="43">
        <f>L82*M82</f>
        <v>0</v>
      </c>
      <c r="O82" s="78">
        <f>IF(M82="0","","P")</f>
      </c>
      <c r="Q82" s="112" t="s">
        <v>148</v>
      </c>
    </row>
    <row r="83" spans="1:17" ht="15.75">
      <c r="A83" s="17">
        <v>57</v>
      </c>
      <c r="B83" s="174"/>
      <c r="C83" s="175"/>
      <c r="D83" s="229"/>
      <c r="E83" s="74" t="s">
        <v>139</v>
      </c>
      <c r="F83" s="176" t="s">
        <v>176</v>
      </c>
      <c r="G83" s="168">
        <v>2</v>
      </c>
      <c r="H83" s="8"/>
      <c r="I83" s="44">
        <f t="shared" si="41"/>
      </c>
      <c r="J83" s="43">
        <f>H83</f>
        <v>0</v>
      </c>
      <c r="K83" s="43" t="str">
        <f>IF(H83="A","4",IF(H83="B","3",IF(H83="C","2",IF(H83="D","1",IF(H83="E","0","0")))))</f>
        <v>0</v>
      </c>
      <c r="L83" s="43" t="str">
        <f>IF(H83="A","4",IF(H83="B","3",IF(H83="C","2",IF(H83="D","1",IF(H83="E","0","0")))))</f>
        <v>0</v>
      </c>
      <c r="M83" s="43" t="str">
        <f>IF(K83&gt;"0",G83,"0")</f>
        <v>0</v>
      </c>
      <c r="N83" s="43">
        <f>L83*M83</f>
        <v>0</v>
      </c>
      <c r="O83" s="78">
        <f>IF(M83="0","","P")</f>
      </c>
      <c r="Q83" s="112" t="s">
        <v>148</v>
      </c>
    </row>
    <row r="84" spans="1:17" ht="15.75">
      <c r="A84" s="17">
        <v>58</v>
      </c>
      <c r="B84" s="174"/>
      <c r="C84" s="175"/>
      <c r="D84" s="229"/>
      <c r="E84" s="74" t="s">
        <v>140</v>
      </c>
      <c r="F84" s="176" t="s">
        <v>177</v>
      </c>
      <c r="G84" s="168">
        <v>2</v>
      </c>
      <c r="H84" s="8"/>
      <c r="I84" s="44">
        <f t="shared" si="41"/>
      </c>
      <c r="J84" s="43">
        <f>H84</f>
        <v>0</v>
      </c>
      <c r="K84" s="43" t="str">
        <f>IF(H84="A","4",IF(H84="B","3",IF(H84="C","2",IF(H84="D","1",IF(H84="E","0","0")))))</f>
        <v>0</v>
      </c>
      <c r="L84" s="43" t="str">
        <f>IF(H84="A","4",IF(H84="B","3",IF(H84="C","2",IF(H84="D","1",IF(H84="E","0","0")))))</f>
        <v>0</v>
      </c>
      <c r="M84" s="43" t="str">
        <f>IF(K84&gt;"0",G84,"0")</f>
        <v>0</v>
      </c>
      <c r="N84" s="43">
        <f>L84*M84</f>
        <v>0</v>
      </c>
      <c r="O84" s="78">
        <f>IF(M84="0","","P")</f>
      </c>
      <c r="Q84" s="112" t="s">
        <v>148</v>
      </c>
    </row>
    <row r="85" spans="1:14" ht="15.75">
      <c r="A85" s="17"/>
      <c r="B85" s="177" t="s">
        <v>157</v>
      </c>
      <c r="C85" s="178"/>
      <c r="D85" s="100"/>
      <c r="E85" s="72"/>
      <c r="F85" s="172" t="s">
        <v>178</v>
      </c>
      <c r="G85" s="84"/>
      <c r="H85" s="25"/>
      <c r="I85" s="153"/>
      <c r="J85" s="5"/>
      <c r="K85" s="5"/>
      <c r="L85" s="5"/>
      <c r="M85" s="5"/>
      <c r="N85" s="5"/>
    </row>
    <row r="86" spans="1:14" ht="15.75">
      <c r="A86" s="17"/>
      <c r="B86" s="177"/>
      <c r="C86" s="178"/>
      <c r="D86" s="100"/>
      <c r="E86" s="72"/>
      <c r="F86" s="172" t="s">
        <v>127</v>
      </c>
      <c r="G86" s="84"/>
      <c r="H86" s="25"/>
      <c r="I86" s="153"/>
      <c r="J86" s="5"/>
      <c r="K86" s="5"/>
      <c r="L86" s="5"/>
      <c r="M86" s="5"/>
      <c r="N86" s="5"/>
    </row>
    <row r="87" spans="1:15" ht="15.75">
      <c r="A87" s="17">
        <v>59</v>
      </c>
      <c r="B87" s="119" t="s">
        <v>158</v>
      </c>
      <c r="C87" s="178">
        <v>2</v>
      </c>
      <c r="D87" s="100"/>
      <c r="E87" s="72" t="s">
        <v>168</v>
      </c>
      <c r="F87" s="179" t="s">
        <v>158</v>
      </c>
      <c r="G87" s="180">
        <v>2</v>
      </c>
      <c r="H87" s="45">
        <f>IF(J87=0,"",J87)</f>
      </c>
      <c r="I87" s="44">
        <f>IF(M87="0","","√")</f>
      </c>
      <c r="J87" s="43">
        <f>D87</f>
        <v>0</v>
      </c>
      <c r="K87" s="43" t="str">
        <f>IF(D87="A","4",IF(D87="B","3",IF(D87="C","2",IF(D87="D","1",IF(D87="E","0","0")))))</f>
        <v>0</v>
      </c>
      <c r="L87" s="43" t="str">
        <f>IF(H87="A","4",IF(H87="B","3",IF(H87="C","2",IF(H87="D","1",IF(H87="E","0","0")))))</f>
        <v>0</v>
      </c>
      <c r="M87" s="43" t="str">
        <f>IF(K87&gt;"0",G87,"0")</f>
        <v>0</v>
      </c>
      <c r="N87" s="43">
        <f>L87*M87</f>
        <v>0</v>
      </c>
      <c r="O87" s="78">
        <f>IF(M87="0","","P")</f>
      </c>
    </row>
    <row r="88" spans="1:15" ht="15.75">
      <c r="A88" s="17">
        <v>60</v>
      </c>
      <c r="B88" s="52" t="s">
        <v>159</v>
      </c>
      <c r="C88" s="121">
        <v>2</v>
      </c>
      <c r="D88" s="100"/>
      <c r="E88" s="72" t="s">
        <v>169</v>
      </c>
      <c r="F88" s="57" t="s">
        <v>159</v>
      </c>
      <c r="G88" s="123">
        <v>2</v>
      </c>
      <c r="H88" s="45">
        <f>IF(J88=0,"",J88)</f>
      </c>
      <c r="I88" s="44">
        <f>IF(M88="0","","√")</f>
      </c>
      <c r="J88" s="43">
        <f>D88</f>
        <v>0</v>
      </c>
      <c r="K88" s="43" t="str">
        <f>IF(D88="A","4",IF(D88="B","3",IF(D88="C","2",IF(D88="D","1",IF(D88="E","0","0")))))</f>
        <v>0</v>
      </c>
      <c r="L88" s="43" t="str">
        <f>IF(H88="A","4",IF(H88="B","3",IF(H88="C","2",IF(H88="D","1",IF(H88="E","0","0")))))</f>
        <v>0</v>
      </c>
      <c r="M88" s="43" t="str">
        <f>IF(K88&gt;"0",G88,"0")</f>
        <v>0</v>
      </c>
      <c r="N88" s="43">
        <f>L88*M88</f>
        <v>0</v>
      </c>
      <c r="O88" s="78">
        <f>IF(M88="0","","P")</f>
      </c>
    </row>
    <row r="89" spans="1:14" ht="15.75">
      <c r="A89" s="17"/>
      <c r="B89" s="181"/>
      <c r="C89" s="182"/>
      <c r="D89" s="100"/>
      <c r="E89" s="72"/>
      <c r="F89" s="151" t="s">
        <v>130</v>
      </c>
      <c r="G89" s="180"/>
      <c r="H89" s="25"/>
      <c r="I89" s="153"/>
      <c r="J89" s="5"/>
      <c r="K89" s="5"/>
      <c r="L89" s="5"/>
      <c r="M89" s="5"/>
      <c r="N89" s="5"/>
    </row>
    <row r="90" spans="1:17" ht="15.75">
      <c r="A90" s="17">
        <v>61</v>
      </c>
      <c r="B90" s="146" t="s">
        <v>160</v>
      </c>
      <c r="C90" s="147">
        <v>3</v>
      </c>
      <c r="D90" s="100"/>
      <c r="E90" s="74" t="s">
        <v>235</v>
      </c>
      <c r="F90" s="146" t="s">
        <v>179</v>
      </c>
      <c r="G90" s="154">
        <v>2</v>
      </c>
      <c r="H90" s="45">
        <f>IF(J90=0,"",J90)</f>
      </c>
      <c r="I90" s="44">
        <f>IF(M90="0","","√")</f>
      </c>
      <c r="J90" s="43">
        <f>D90</f>
        <v>0</v>
      </c>
      <c r="K90" s="43" t="str">
        <f>IF(D90="A","4",IF(D90="B","3",IF(D90="C","2",IF(D90="D","1",IF(D90="E","0","0")))))</f>
        <v>0</v>
      </c>
      <c r="L90" s="43" t="str">
        <f>IF(H90="A","4",IF(H90="B","3",IF(H90="C","2",IF(H90="D","1",IF(H90="E","0","0")))))</f>
        <v>0</v>
      </c>
      <c r="M90" s="43" t="str">
        <f>IF(K90&gt;"0",G90,"0")</f>
        <v>0</v>
      </c>
      <c r="N90" s="43">
        <f>L90*M90</f>
        <v>0</v>
      </c>
      <c r="O90" s="78">
        <f>IF(M90="0","","P")</f>
      </c>
      <c r="Q90" s="147" t="s">
        <v>118</v>
      </c>
    </row>
    <row r="91" spans="1:17" ht="16.5" thickBot="1">
      <c r="A91" s="10">
        <v>62</v>
      </c>
      <c r="B91" s="183"/>
      <c r="C91" s="184"/>
      <c r="D91" s="230"/>
      <c r="E91" s="92" t="s">
        <v>163</v>
      </c>
      <c r="F91" s="159" t="s">
        <v>180</v>
      </c>
      <c r="G91" s="160">
        <v>2</v>
      </c>
      <c r="H91" s="12"/>
      <c r="I91" s="82">
        <f>IF(M91="0","","√")</f>
      </c>
      <c r="J91" s="43">
        <f>H91</f>
        <v>0</v>
      </c>
      <c r="K91" s="43" t="str">
        <f>IF(H91="A","4",IF(H91="B","3",IF(H91="C","2",IF(H91="D","1",IF(H91="E","0","0")))))</f>
        <v>0</v>
      </c>
      <c r="L91" s="43" t="str">
        <f>IF(H91="A","4",IF(H91="B","3",IF(H91="C","2",IF(H91="D","1",IF(H91="E","0","0")))))</f>
        <v>0</v>
      </c>
      <c r="M91" s="43" t="str">
        <f>IF(K91&gt;"0",G91,"0")</f>
        <v>0</v>
      </c>
      <c r="N91" s="43">
        <f>L91*M91</f>
        <v>0</v>
      </c>
      <c r="O91" s="78">
        <f>IF(M91="0","","P")</f>
      </c>
      <c r="Q91" s="161" t="s">
        <v>148</v>
      </c>
    </row>
    <row r="92" spans="1:14" ht="16.5" thickBot="1">
      <c r="A92" s="69"/>
      <c r="B92" s="11"/>
      <c r="C92" s="12"/>
      <c r="D92" s="101"/>
      <c r="E92" s="88"/>
      <c r="F92" s="41" t="s">
        <v>25</v>
      </c>
      <c r="G92" s="20">
        <f>IF(SUM(M72:M91)&gt;0,SUM(M72:M91),"")</f>
      </c>
      <c r="H92" s="87"/>
      <c r="I92" s="81"/>
      <c r="J92" s="5"/>
      <c r="K92" s="5"/>
      <c r="L92" s="5"/>
      <c r="M92" s="5"/>
      <c r="N92" s="5"/>
    </row>
    <row r="93" spans="1:14" ht="16.5" thickBot="1">
      <c r="A93" s="13"/>
      <c r="B93" s="14"/>
      <c r="C93" s="15"/>
      <c r="D93" s="37"/>
      <c r="E93" s="48"/>
      <c r="F93" s="42" t="s">
        <v>31</v>
      </c>
      <c r="G93" s="15"/>
      <c r="H93" s="15"/>
      <c r="I93" s="16"/>
      <c r="J93" s="5"/>
      <c r="K93" s="5"/>
      <c r="L93" s="5"/>
      <c r="M93" s="5"/>
      <c r="N93" s="5"/>
    </row>
    <row r="94" spans="1:17" ht="15.75">
      <c r="A94" s="17">
        <v>63</v>
      </c>
      <c r="B94" s="185" t="s">
        <v>181</v>
      </c>
      <c r="C94" s="186">
        <v>2</v>
      </c>
      <c r="D94" s="38"/>
      <c r="E94" s="76" t="s">
        <v>236</v>
      </c>
      <c r="F94" s="187" t="s">
        <v>195</v>
      </c>
      <c r="G94" s="188">
        <v>2</v>
      </c>
      <c r="H94" s="45">
        <f aca="true" t="shared" si="48" ref="H94:H99">IF(J94=0,"",J94)</f>
      </c>
      <c r="I94" s="44">
        <f aca="true" t="shared" si="49" ref="I94:I99">IF(M94="0","","√")</f>
      </c>
      <c r="J94" s="43">
        <f aca="true" t="shared" si="50" ref="J94:J99">D94</f>
        <v>0</v>
      </c>
      <c r="K94" s="43" t="str">
        <f aca="true" t="shared" si="51" ref="K94:K99">IF(D94="A","4",IF(D94="B","3",IF(D94="C","2",IF(D94="D","1",IF(D94="E","0","0")))))</f>
        <v>0</v>
      </c>
      <c r="L94" s="43" t="str">
        <f aca="true" t="shared" si="52" ref="L94:L99">IF(H94="A","4",IF(H94="B","3",IF(H94="C","2",IF(H94="D","1",IF(H94="E","0","0")))))</f>
        <v>0</v>
      </c>
      <c r="M94" s="43" t="str">
        <f aca="true" t="shared" si="53" ref="M94:M99">IF(K94&gt;"0",G94,"0")</f>
        <v>0</v>
      </c>
      <c r="N94" s="43">
        <f aca="true" t="shared" si="54" ref="N94:N99">L94*M94</f>
        <v>0</v>
      </c>
      <c r="O94" s="78">
        <f aca="true" t="shared" si="55" ref="O94:O99">IF(M94="0","","W")</f>
      </c>
      <c r="Q94" s="189" t="s">
        <v>118</v>
      </c>
    </row>
    <row r="95" spans="1:15" ht="15.75">
      <c r="A95" s="7">
        <v>64</v>
      </c>
      <c r="B95" s="119" t="s">
        <v>182</v>
      </c>
      <c r="C95" s="50">
        <v>2</v>
      </c>
      <c r="D95" s="36"/>
      <c r="E95" s="70" t="s">
        <v>191</v>
      </c>
      <c r="F95" s="135" t="s">
        <v>182</v>
      </c>
      <c r="G95" s="190">
        <v>2</v>
      </c>
      <c r="H95" s="45">
        <f t="shared" si="48"/>
      </c>
      <c r="I95" s="44">
        <f t="shared" si="49"/>
      </c>
      <c r="J95" s="43">
        <f t="shared" si="50"/>
        <v>0</v>
      </c>
      <c r="K95" s="43" t="str">
        <f t="shared" si="51"/>
        <v>0</v>
      </c>
      <c r="L95" s="43" t="str">
        <f t="shared" si="52"/>
        <v>0</v>
      </c>
      <c r="M95" s="43" t="str">
        <f t="shared" si="53"/>
        <v>0</v>
      </c>
      <c r="N95" s="43">
        <f t="shared" si="54"/>
        <v>0</v>
      </c>
      <c r="O95" s="78">
        <f t="shared" si="55"/>
      </c>
    </row>
    <row r="96" spans="1:15" ht="15.75">
      <c r="A96" s="17">
        <v>65</v>
      </c>
      <c r="B96" s="119" t="s">
        <v>183</v>
      </c>
      <c r="C96" s="85">
        <v>3</v>
      </c>
      <c r="D96" s="36"/>
      <c r="E96" s="71" t="s">
        <v>192</v>
      </c>
      <c r="F96" s="135" t="s">
        <v>183</v>
      </c>
      <c r="G96" s="136">
        <v>3</v>
      </c>
      <c r="H96" s="45">
        <f t="shared" si="48"/>
      </c>
      <c r="I96" s="44">
        <f t="shared" si="49"/>
      </c>
      <c r="J96" s="43">
        <f t="shared" si="50"/>
        <v>0</v>
      </c>
      <c r="K96" s="43" t="str">
        <f t="shared" si="51"/>
        <v>0</v>
      </c>
      <c r="L96" s="43" t="str">
        <f t="shared" si="52"/>
        <v>0</v>
      </c>
      <c r="M96" s="43" t="str">
        <f t="shared" si="53"/>
        <v>0</v>
      </c>
      <c r="N96" s="43">
        <f t="shared" si="54"/>
        <v>0</v>
      </c>
      <c r="O96" s="78">
        <f t="shared" si="55"/>
      </c>
    </row>
    <row r="97" spans="1:15" ht="15.75">
      <c r="A97" s="7">
        <v>66</v>
      </c>
      <c r="B97" s="119" t="s">
        <v>184</v>
      </c>
      <c r="C97" s="85">
        <v>3</v>
      </c>
      <c r="D97" s="36"/>
      <c r="E97" s="71" t="s">
        <v>193</v>
      </c>
      <c r="F97" s="191" t="s">
        <v>184</v>
      </c>
      <c r="G97" s="192">
        <v>3</v>
      </c>
      <c r="H97" s="45">
        <f t="shared" si="48"/>
      </c>
      <c r="I97" s="44">
        <f t="shared" si="49"/>
      </c>
      <c r="J97" s="43">
        <f t="shared" si="50"/>
        <v>0</v>
      </c>
      <c r="K97" s="43" t="str">
        <f t="shared" si="51"/>
        <v>0</v>
      </c>
      <c r="L97" s="43" t="str">
        <f t="shared" si="52"/>
        <v>0</v>
      </c>
      <c r="M97" s="43" t="str">
        <f t="shared" si="53"/>
        <v>0</v>
      </c>
      <c r="N97" s="43">
        <f t="shared" si="54"/>
        <v>0</v>
      </c>
      <c r="O97" s="78">
        <f t="shared" si="55"/>
      </c>
    </row>
    <row r="98" spans="1:15" ht="15.75">
      <c r="A98" s="17">
        <v>67</v>
      </c>
      <c r="B98" s="51" t="s">
        <v>185</v>
      </c>
      <c r="C98" s="178">
        <v>3</v>
      </c>
      <c r="D98" s="36"/>
      <c r="E98" s="71" t="s">
        <v>194</v>
      </c>
      <c r="F98" s="135" t="s">
        <v>185</v>
      </c>
      <c r="G98" s="136">
        <v>3</v>
      </c>
      <c r="H98" s="45">
        <f t="shared" si="48"/>
      </c>
      <c r="I98" s="44">
        <f t="shared" si="49"/>
      </c>
      <c r="J98" s="43">
        <f t="shared" si="50"/>
        <v>0</v>
      </c>
      <c r="K98" s="43" t="str">
        <f t="shared" si="51"/>
        <v>0</v>
      </c>
      <c r="L98" s="43" t="str">
        <f t="shared" si="52"/>
        <v>0</v>
      </c>
      <c r="M98" s="43" t="str">
        <f t="shared" si="53"/>
        <v>0</v>
      </c>
      <c r="N98" s="43">
        <f t="shared" si="54"/>
        <v>0</v>
      </c>
      <c r="O98" s="78">
        <f t="shared" si="55"/>
      </c>
    </row>
    <row r="99" spans="1:17" ht="15.75">
      <c r="A99" s="7">
        <v>68</v>
      </c>
      <c r="B99" s="64" t="s">
        <v>186</v>
      </c>
      <c r="C99" s="164">
        <v>2</v>
      </c>
      <c r="D99" s="36"/>
      <c r="E99" s="77" t="s">
        <v>237</v>
      </c>
      <c r="F99" s="193" t="s">
        <v>196</v>
      </c>
      <c r="G99" s="194">
        <v>2</v>
      </c>
      <c r="H99" s="45">
        <f t="shared" si="48"/>
      </c>
      <c r="I99" s="44">
        <f t="shared" si="49"/>
      </c>
      <c r="J99" s="43">
        <f t="shared" si="50"/>
        <v>0</v>
      </c>
      <c r="K99" s="43" t="str">
        <f t="shared" si="51"/>
        <v>0</v>
      </c>
      <c r="L99" s="43" t="str">
        <f t="shared" si="52"/>
        <v>0</v>
      </c>
      <c r="M99" s="43" t="str">
        <f t="shared" si="53"/>
        <v>0</v>
      </c>
      <c r="N99" s="43">
        <f t="shared" si="54"/>
        <v>0</v>
      </c>
      <c r="O99" s="78">
        <f t="shared" si="55"/>
      </c>
      <c r="Q99" s="112" t="s">
        <v>118</v>
      </c>
    </row>
    <row r="100" spans="1:14" ht="15.75">
      <c r="A100" s="17"/>
      <c r="B100" s="177" t="s">
        <v>187</v>
      </c>
      <c r="C100" s="178"/>
      <c r="D100" s="36"/>
      <c r="E100" s="71"/>
      <c r="F100" s="195" t="s">
        <v>197</v>
      </c>
      <c r="G100" s="192"/>
      <c r="H100" s="8"/>
      <c r="I100" s="9"/>
      <c r="J100" s="5"/>
      <c r="K100" s="5"/>
      <c r="L100" s="5"/>
      <c r="M100" s="5"/>
      <c r="N100" s="5"/>
    </row>
    <row r="101" spans="1:14" ht="15.75">
      <c r="A101" s="7"/>
      <c r="B101" s="177"/>
      <c r="C101" s="178"/>
      <c r="D101" s="40"/>
      <c r="E101" s="71"/>
      <c r="F101" s="195" t="s">
        <v>127</v>
      </c>
      <c r="G101" s="192"/>
      <c r="H101" s="8"/>
      <c r="I101" s="9"/>
      <c r="J101" s="5"/>
      <c r="K101" s="5"/>
      <c r="L101" s="5"/>
      <c r="M101" s="5"/>
      <c r="N101" s="5"/>
    </row>
    <row r="102" spans="1:17" ht="15.75">
      <c r="A102" s="17">
        <v>69</v>
      </c>
      <c r="B102" s="64" t="s">
        <v>188</v>
      </c>
      <c r="C102" s="164">
        <v>2</v>
      </c>
      <c r="D102" s="36"/>
      <c r="E102" s="77" t="s">
        <v>238</v>
      </c>
      <c r="F102" s="193" t="s">
        <v>198</v>
      </c>
      <c r="G102" s="194">
        <v>2</v>
      </c>
      <c r="H102" s="45">
        <f>IF(J102=0,"",J102)</f>
      </c>
      <c r="I102" s="44">
        <f>IF(M102="0","","√")</f>
      </c>
      <c r="J102" s="43">
        <f>D102</f>
        <v>0</v>
      </c>
      <c r="K102" s="43" t="str">
        <f>IF(D102="A","4",IF(D102="B","3",IF(D102="C","2",IF(D102="D","1",IF(D102="E","0","0")))))</f>
        <v>0</v>
      </c>
      <c r="L102" s="43" t="str">
        <f>IF(H102="A","4",IF(H102="B","3",IF(H102="C","2",IF(H102="D","1",IF(H102="E","0","0")))))</f>
        <v>0</v>
      </c>
      <c r="M102" s="43" t="str">
        <f>IF(K102&gt;"0",G102,"0")</f>
        <v>0</v>
      </c>
      <c r="N102" s="43">
        <f>L102*M102</f>
        <v>0</v>
      </c>
      <c r="O102" s="78">
        <f>IF(M102="0","","P")</f>
      </c>
      <c r="Q102" s="196" t="s">
        <v>118</v>
      </c>
    </row>
    <row r="103" spans="1:17" ht="15.75">
      <c r="A103" s="7">
        <v>70</v>
      </c>
      <c r="B103" s="197"/>
      <c r="C103" s="198"/>
      <c r="D103" s="228"/>
      <c r="E103" s="77" t="s">
        <v>164</v>
      </c>
      <c r="F103" s="129" t="s">
        <v>199</v>
      </c>
      <c r="G103" s="130">
        <v>2</v>
      </c>
      <c r="H103" s="8"/>
      <c r="I103" s="44">
        <f>IF(M103="0","","√")</f>
      </c>
      <c r="J103" s="43">
        <f>H103</f>
        <v>0</v>
      </c>
      <c r="K103" s="43" t="str">
        <f>IF(H103="A","4",IF(H103="B","3",IF(H103="C","2",IF(H103="D","1",IF(H103="E","0","0")))))</f>
        <v>0</v>
      </c>
      <c r="L103" s="43" t="str">
        <f>IF(H103="A","4",IF(H103="B","3",IF(H103="C","2",IF(H103="D","1",IF(H103="E","0","0")))))</f>
        <v>0</v>
      </c>
      <c r="M103" s="43" t="str">
        <f>IF(K103&gt;"0",G103,"0")</f>
        <v>0</v>
      </c>
      <c r="N103" s="43">
        <f>L103*M103</f>
        <v>0</v>
      </c>
      <c r="O103" s="78">
        <f>IF(M103="0","","P")</f>
      </c>
      <c r="Q103" s="131" t="s">
        <v>148</v>
      </c>
    </row>
    <row r="104" spans="1:14" ht="15.75">
      <c r="A104" s="17"/>
      <c r="B104" s="52"/>
      <c r="C104" s="199"/>
      <c r="D104" s="39"/>
      <c r="E104" s="71"/>
      <c r="F104" s="190" t="s">
        <v>130</v>
      </c>
      <c r="G104" s="200"/>
      <c r="H104" s="8"/>
      <c r="I104" s="9"/>
      <c r="J104" s="5"/>
      <c r="K104" s="5"/>
      <c r="L104" s="5"/>
      <c r="M104" s="5"/>
      <c r="N104" s="5"/>
    </row>
    <row r="105" spans="1:17" ht="15.75">
      <c r="A105" s="17">
        <v>71</v>
      </c>
      <c r="B105" s="127" t="s">
        <v>189</v>
      </c>
      <c r="C105" s="201">
        <v>2</v>
      </c>
      <c r="D105" s="75"/>
      <c r="E105" s="77" t="s">
        <v>239</v>
      </c>
      <c r="F105" s="129" t="s">
        <v>200</v>
      </c>
      <c r="G105" s="202">
        <v>2</v>
      </c>
      <c r="H105" s="45">
        <f>IF(J105=0,"",J105)</f>
      </c>
      <c r="I105" s="44">
        <f>IF(M105="0","","√")</f>
      </c>
      <c r="J105" s="43">
        <f>D105</f>
        <v>0</v>
      </c>
      <c r="K105" s="43" t="str">
        <f>IF(D105="A","4",IF(D105="B","3",IF(D105="C","2",IF(D105="D","1",IF(D105="E","0","0")))))</f>
        <v>0</v>
      </c>
      <c r="L105" s="43" t="str">
        <f>IF(H105="A","4",IF(H105="B","3",IF(H105="C","2",IF(H105="D","1",IF(H105="E","0","0")))))</f>
        <v>0</v>
      </c>
      <c r="M105" s="43" t="str">
        <f>IF(K105&gt;"0",G105,"0")</f>
        <v>0</v>
      </c>
      <c r="N105" s="43">
        <f>L105*M105</f>
        <v>0</v>
      </c>
      <c r="O105" s="78">
        <f>IF(M105="0","","P")</f>
      </c>
      <c r="Q105" s="131" t="s">
        <v>118</v>
      </c>
    </row>
    <row r="106" spans="1:17" ht="16.5" thickBot="1">
      <c r="A106" s="10">
        <v>72</v>
      </c>
      <c r="B106" s="203" t="s">
        <v>190</v>
      </c>
      <c r="C106" s="204">
        <v>2</v>
      </c>
      <c r="D106" s="93"/>
      <c r="E106" s="92" t="s">
        <v>240</v>
      </c>
      <c r="F106" s="205" t="s">
        <v>201</v>
      </c>
      <c r="G106" s="206">
        <v>2</v>
      </c>
      <c r="H106" s="21">
        <f>IF(J106=0,"",J106)</f>
      </c>
      <c r="I106" s="82">
        <f>IF(M106="0","","√")</f>
      </c>
      <c r="J106" s="43">
        <f>D106</f>
        <v>0</v>
      </c>
      <c r="K106" s="43" t="str">
        <f>IF(D106="A","4",IF(D106="B","3",IF(D106="C","2",IF(D106="D","1",IF(D106="E","0","0")))))</f>
        <v>0</v>
      </c>
      <c r="L106" s="43" t="str">
        <f>IF(H106="A","4",IF(H106="B","3",IF(H106="C","2",IF(H106="D","1",IF(H106="E","0","0")))))</f>
        <v>0</v>
      </c>
      <c r="M106" s="43" t="str">
        <f>IF(K106&gt;"0",G106,"0")</f>
        <v>0</v>
      </c>
      <c r="N106" s="43">
        <f>L106*M106</f>
        <v>0</v>
      </c>
      <c r="O106" s="78">
        <f>IF(M106="0","","P")</f>
      </c>
      <c r="Q106" s="148" t="s">
        <v>118</v>
      </c>
    </row>
    <row r="107" spans="1:14" ht="16.5" thickBot="1">
      <c r="A107" s="69"/>
      <c r="B107" s="11"/>
      <c r="C107" s="12"/>
      <c r="D107" s="101"/>
      <c r="E107" s="88"/>
      <c r="F107" s="41" t="s">
        <v>25</v>
      </c>
      <c r="G107" s="20">
        <f>IF(SUM(M94:M106)&gt;0,SUM(M94:M106),"")</f>
      </c>
      <c r="H107" s="87"/>
      <c r="I107" s="81"/>
      <c r="J107" s="5"/>
      <c r="K107" s="5"/>
      <c r="L107" s="5"/>
      <c r="M107" s="5"/>
      <c r="N107" s="5"/>
    </row>
    <row r="108" spans="1:14" ht="16.5" thickBot="1">
      <c r="A108" s="13"/>
      <c r="B108" s="14"/>
      <c r="C108" s="15"/>
      <c r="D108" s="37"/>
      <c r="E108" s="48"/>
      <c r="F108" s="42" t="s">
        <v>32</v>
      </c>
      <c r="G108" s="15"/>
      <c r="H108" s="15"/>
      <c r="I108" s="16"/>
      <c r="J108" s="5"/>
      <c r="K108" s="5"/>
      <c r="L108" s="5"/>
      <c r="M108" s="5"/>
      <c r="N108" s="5"/>
    </row>
    <row r="109" spans="1:15" ht="15.75">
      <c r="A109" s="17">
        <v>73</v>
      </c>
      <c r="B109" s="124" t="s">
        <v>202</v>
      </c>
      <c r="C109" s="62">
        <v>2</v>
      </c>
      <c r="D109" s="162"/>
      <c r="E109" s="70" t="s">
        <v>203</v>
      </c>
      <c r="F109" s="105" t="s">
        <v>202</v>
      </c>
      <c r="G109" s="106">
        <v>2</v>
      </c>
      <c r="H109" s="45">
        <f>IF(J109=0,"",J109)</f>
      </c>
      <c r="I109" s="44">
        <f>IF(M109="0","","√")</f>
      </c>
      <c r="J109" s="43">
        <f>D109</f>
        <v>0</v>
      </c>
      <c r="K109" s="43" t="str">
        <f>IF(D109="A","4",IF(D109="B","3",IF(D109="C","2",IF(D109="D","1",IF(D109="E","0","0")))))</f>
        <v>0</v>
      </c>
      <c r="L109" s="43" t="str">
        <f>IF(H109="A","4",IF(H109="B","3",IF(H109="C","2",IF(H109="D","1",IF(H109="E","0","0")))))</f>
        <v>0</v>
      </c>
      <c r="M109" s="43" t="str">
        <f>IF(K109&gt;"0",G109,"0")</f>
        <v>0</v>
      </c>
      <c r="N109" s="43">
        <f>L109*M109</f>
        <v>0</v>
      </c>
      <c r="O109" s="78">
        <f>IF(M109="0","","W")</f>
      </c>
    </row>
    <row r="110" spans="1:17" ht="15.75">
      <c r="A110" s="17">
        <v>74</v>
      </c>
      <c r="B110" s="207" t="s">
        <v>204</v>
      </c>
      <c r="C110" s="208">
        <v>1</v>
      </c>
      <c r="D110" s="164"/>
      <c r="E110" s="77" t="s">
        <v>241</v>
      </c>
      <c r="F110" s="209" t="s">
        <v>212</v>
      </c>
      <c r="G110" s="210">
        <v>1</v>
      </c>
      <c r="H110" s="45">
        <f>IF(J110=0,"",J110)</f>
      </c>
      <c r="I110" s="44">
        <f>IF(M110="0","","√")</f>
      </c>
      <c r="J110" s="43">
        <f>D110</f>
        <v>0</v>
      </c>
      <c r="K110" s="43" t="str">
        <f>IF(D110="A","4",IF(D110="B","3",IF(D110="C","2",IF(D110="D","1",IF(D110="E","0","0")))))</f>
        <v>0</v>
      </c>
      <c r="L110" s="43" t="str">
        <f>IF(H110="A","4",IF(H110="B","3",IF(H110="C","2",IF(H110="D","1",IF(H110="E","0","0")))))</f>
        <v>0</v>
      </c>
      <c r="M110" s="43" t="str">
        <f>IF(K110&gt;"0",G110,"0")</f>
        <v>0</v>
      </c>
      <c r="N110" s="43">
        <f>L110*M110</f>
        <v>0</v>
      </c>
      <c r="O110" s="78">
        <f>IF(M110="0","","W")</f>
      </c>
      <c r="Q110" s="112" t="s">
        <v>118</v>
      </c>
    </row>
    <row r="111" spans="1:15" ht="15.75">
      <c r="A111" s="17">
        <v>75</v>
      </c>
      <c r="B111" s="119" t="s">
        <v>205</v>
      </c>
      <c r="C111" s="50">
        <v>3</v>
      </c>
      <c r="D111" s="178"/>
      <c r="E111" s="70" t="s">
        <v>206</v>
      </c>
      <c r="F111" s="179" t="s">
        <v>205</v>
      </c>
      <c r="G111" s="56">
        <v>3</v>
      </c>
      <c r="H111" s="45">
        <f>IF(J111=0,"",J111)</f>
      </c>
      <c r="I111" s="44">
        <f>IF(M111="0","","√")</f>
      </c>
      <c r="J111" s="43">
        <f>D111</f>
        <v>0</v>
      </c>
      <c r="K111" s="43" t="str">
        <f>IF(D111="A","4",IF(D111="B","3",IF(D111="C","2",IF(D111="D","1",IF(D111="E","0","0")))))</f>
        <v>0</v>
      </c>
      <c r="L111" s="43" t="str">
        <f>IF(H111="A","4",IF(H111="B","3",IF(H111="C","2",IF(H111="D","1",IF(H111="E","0","0")))))</f>
        <v>0</v>
      </c>
      <c r="M111" s="43" t="str">
        <f>IF(K111&gt;"0",G111,"0")</f>
        <v>0</v>
      </c>
      <c r="N111" s="43">
        <f>L111*M111</f>
        <v>0</v>
      </c>
      <c r="O111" s="78">
        <f>IF(M111="0","","W")</f>
      </c>
    </row>
    <row r="112" spans="1:15" ht="15.75">
      <c r="A112" s="17">
        <v>76</v>
      </c>
      <c r="B112" s="51" t="s">
        <v>207</v>
      </c>
      <c r="C112" s="178">
        <v>2</v>
      </c>
      <c r="D112" s="178"/>
      <c r="E112" s="70" t="s">
        <v>208</v>
      </c>
      <c r="F112" s="108" t="s">
        <v>207</v>
      </c>
      <c r="G112" s="56">
        <v>2</v>
      </c>
      <c r="H112" s="45">
        <f>IF(J112=0,"",J112)</f>
      </c>
      <c r="I112" s="44">
        <f>IF(M112="0","","√")</f>
      </c>
      <c r="J112" s="43">
        <f>D112</f>
        <v>0</v>
      </c>
      <c r="K112" s="43" t="str">
        <f>IF(D112="A","4",IF(D112="B","3",IF(D112="C","2",IF(D112="D","1",IF(D112="E","0","0")))))</f>
        <v>0</v>
      </c>
      <c r="L112" s="43" t="str">
        <f>IF(H112="A","4",IF(H112="B","3",IF(H112="C","2",IF(H112="D","1",IF(H112="E","0","0")))))</f>
        <v>0</v>
      </c>
      <c r="M112" s="43" t="str">
        <f>IF(K112&gt;"0",G112,"0")</f>
        <v>0</v>
      </c>
      <c r="N112" s="43">
        <f>L112*M112</f>
        <v>0</v>
      </c>
      <c r="O112" s="78">
        <f>IF(M112="0","","W")</f>
      </c>
    </row>
    <row r="113" spans="1:14" ht="15.75">
      <c r="A113" s="17"/>
      <c r="B113" s="51"/>
      <c r="C113" s="178"/>
      <c r="D113" s="178"/>
      <c r="E113" s="70"/>
      <c r="F113" s="172" t="s">
        <v>213</v>
      </c>
      <c r="G113" s="56"/>
      <c r="H113" s="8"/>
      <c r="I113" s="9"/>
      <c r="J113" s="5"/>
      <c r="K113" s="5"/>
      <c r="L113" s="5"/>
      <c r="M113" s="5"/>
      <c r="N113" s="5"/>
    </row>
    <row r="114" spans="1:14" ht="15.75">
      <c r="A114" s="17"/>
      <c r="B114" s="51"/>
      <c r="C114" s="178"/>
      <c r="D114" s="178"/>
      <c r="E114" s="70"/>
      <c r="F114" s="172" t="s">
        <v>127</v>
      </c>
      <c r="G114" s="56"/>
      <c r="H114" s="8"/>
      <c r="I114" s="9"/>
      <c r="J114" s="5"/>
      <c r="K114" s="5"/>
      <c r="L114" s="5"/>
      <c r="M114" s="5"/>
      <c r="N114" s="5"/>
    </row>
    <row r="115" spans="1:15" ht="15.75">
      <c r="A115" s="17">
        <v>77</v>
      </c>
      <c r="B115" s="51" t="s">
        <v>209</v>
      </c>
      <c r="C115" s="178">
        <v>2</v>
      </c>
      <c r="D115" s="178"/>
      <c r="E115" s="71" t="s">
        <v>210</v>
      </c>
      <c r="F115" s="108" t="s">
        <v>209</v>
      </c>
      <c r="G115" s="56">
        <v>2</v>
      </c>
      <c r="H115" s="45">
        <f>IF(J115=0,"",J115)</f>
      </c>
      <c r="I115" s="44">
        <f>IF(M115="0","","√")</f>
      </c>
      <c r="J115" s="43">
        <f>D115</f>
        <v>0</v>
      </c>
      <c r="K115" s="43" t="str">
        <f>IF(D115="A","4",IF(D115="B","3",IF(D115="C","2",IF(D115="D","1",IF(D115="E","0","0")))))</f>
        <v>0</v>
      </c>
      <c r="L115" s="43" t="str">
        <f>IF(H115="A","4",IF(H115="B","3",IF(H115="C","2",IF(H115="D","1",IF(H115="E","0","0")))))</f>
        <v>0</v>
      </c>
      <c r="M115" s="43" t="str">
        <f>IF(K115&gt;"0",G115,"0")</f>
        <v>0</v>
      </c>
      <c r="N115" s="43">
        <f>L115*M115</f>
        <v>0</v>
      </c>
      <c r="O115" s="78">
        <f>IF(M115="0","","P")</f>
      </c>
    </row>
    <row r="116" spans="1:17" ht="15.75">
      <c r="A116" s="17">
        <v>78</v>
      </c>
      <c r="B116" s="197"/>
      <c r="C116" s="198"/>
      <c r="D116" s="231"/>
      <c r="E116" s="77" t="s">
        <v>165</v>
      </c>
      <c r="F116" s="211" t="s">
        <v>214</v>
      </c>
      <c r="G116" s="212">
        <v>2</v>
      </c>
      <c r="H116" s="8"/>
      <c r="I116" s="44">
        <f>IF(M116="0","","√")</f>
      </c>
      <c r="J116" s="43">
        <f>H116</f>
        <v>0</v>
      </c>
      <c r="K116" s="43" t="str">
        <f>IF(H116="A","4",IF(H116="B","3",IF(H116="C","2",IF(H116="D","1",IF(H116="E","0","0")))))</f>
        <v>0</v>
      </c>
      <c r="L116" s="43" t="str">
        <f>IF(H116="A","4",IF(H116="B","3",IF(H116="C","2",IF(H116="D","1",IF(H116="E","0","0")))))</f>
        <v>0</v>
      </c>
      <c r="M116" s="43" t="str">
        <f>IF(K116&gt;"0",G116,"0")</f>
        <v>0</v>
      </c>
      <c r="N116" s="43">
        <f>L116*M116</f>
        <v>0</v>
      </c>
      <c r="O116" s="78">
        <f>IF(M116="0","","P")</f>
      </c>
      <c r="Q116" s="196" t="s">
        <v>148</v>
      </c>
    </row>
    <row r="117" spans="1:14" ht="15.75">
      <c r="A117" s="17"/>
      <c r="B117" s="52"/>
      <c r="C117" s="199"/>
      <c r="D117" s="199"/>
      <c r="E117" s="71"/>
      <c r="F117" s="151" t="s">
        <v>130</v>
      </c>
      <c r="G117" s="123"/>
      <c r="H117" s="25"/>
      <c r="I117" s="153"/>
      <c r="J117" s="5"/>
      <c r="K117" s="5"/>
      <c r="L117" s="5"/>
      <c r="M117" s="5"/>
      <c r="N117" s="5"/>
    </row>
    <row r="118" spans="1:17" ht="15.75">
      <c r="A118" s="17">
        <v>79</v>
      </c>
      <c r="B118" s="254" t="s">
        <v>211</v>
      </c>
      <c r="C118" s="254">
        <v>3</v>
      </c>
      <c r="D118" s="266"/>
      <c r="E118" s="77" t="s">
        <v>242</v>
      </c>
      <c r="F118" s="211" t="s">
        <v>215</v>
      </c>
      <c r="G118" s="212">
        <v>2</v>
      </c>
      <c r="H118" s="45">
        <f>IF(J118=0,"",J118)</f>
      </c>
      <c r="I118" s="44">
        <f>IF(M118="0","","√")</f>
      </c>
      <c r="J118" s="43">
        <f>D118</f>
        <v>0</v>
      </c>
      <c r="K118" s="43" t="str">
        <f>IF(D118="A","4",IF(D118="B","3",IF(D118="C","2",IF(D118="D","1",IF(D118="E","0","0")))))</f>
        <v>0</v>
      </c>
      <c r="L118" s="43" t="str">
        <f>IF(H118="A","4",IF(H118="B","3",IF(H118="C","2",IF(H118="D","1",IF(H118="E","0","0")))))</f>
        <v>0</v>
      </c>
      <c r="M118" s="43" t="str">
        <f>IF(K118&gt;"0",G118,"0")</f>
        <v>0</v>
      </c>
      <c r="N118" s="43">
        <f>L118*M118</f>
        <v>0</v>
      </c>
      <c r="O118" s="78">
        <f>IF(M118="0","","P")</f>
      </c>
      <c r="Q118" s="196" t="s">
        <v>149</v>
      </c>
    </row>
    <row r="119" spans="1:17" ht="16.5" thickBot="1">
      <c r="A119" s="10">
        <v>80</v>
      </c>
      <c r="B119" s="255"/>
      <c r="C119" s="255"/>
      <c r="D119" s="267"/>
      <c r="E119" s="92" t="s">
        <v>167</v>
      </c>
      <c r="F119" s="213" t="s">
        <v>216</v>
      </c>
      <c r="G119" s="160">
        <v>2</v>
      </c>
      <c r="H119" s="21">
        <f>IF(J119=0,"",J119)</f>
      </c>
      <c r="I119" s="82">
        <f>IF(M119="0","","√")</f>
      </c>
      <c r="J119" s="43">
        <f>D118</f>
        <v>0</v>
      </c>
      <c r="K119" s="43" t="str">
        <f>IF(D118="A","4",IF(D118="B","3",IF(D118="C","2",IF(D118="D","1",IF(D118="E","0","0")))))</f>
        <v>0</v>
      </c>
      <c r="L119" s="43" t="str">
        <f>IF(H119="A","4",IF(H119="B","3",IF(H119="C","2",IF(H119="D","1",IF(H119="E","0","0")))))</f>
        <v>0</v>
      </c>
      <c r="M119" s="43" t="str">
        <f>IF(K119&gt;"0",G119,"0")</f>
        <v>0</v>
      </c>
      <c r="N119" s="43">
        <f>L119*M119</f>
        <v>0</v>
      </c>
      <c r="O119" s="78">
        <f>IF(M119="0","","P")</f>
      </c>
      <c r="Q119" s="148" t="s">
        <v>150</v>
      </c>
    </row>
    <row r="120" spans="1:14" ht="16.5" thickBot="1">
      <c r="A120" s="96"/>
      <c r="B120" s="27"/>
      <c r="C120" s="25"/>
      <c r="D120" s="100"/>
      <c r="E120" s="88"/>
      <c r="F120" s="34" t="s">
        <v>25</v>
      </c>
      <c r="G120" s="28">
        <f>IF(SUM(M109:M119)&gt;0,SUM(M109:M119),"")</f>
      </c>
      <c r="H120" s="94"/>
      <c r="I120" s="95"/>
      <c r="J120" s="5"/>
      <c r="K120" s="5"/>
      <c r="L120" s="5"/>
      <c r="M120" s="5"/>
      <c r="N120" s="5"/>
    </row>
    <row r="121" spans="1:9" ht="15.75">
      <c r="A121" s="232" t="s">
        <v>49</v>
      </c>
      <c r="B121" s="233"/>
      <c r="C121" s="234"/>
      <c r="D121" s="23">
        <f>COUNTIF(I12:I119,"√")</f>
        <v>0</v>
      </c>
      <c r="E121" s="214" t="s">
        <v>50</v>
      </c>
      <c r="F121" s="215" t="s">
        <v>47</v>
      </c>
      <c r="G121" s="216"/>
      <c r="H121" s="33">
        <v>146</v>
      </c>
      <c r="I121" s="217" t="s">
        <v>46</v>
      </c>
    </row>
    <row r="122" spans="1:9" ht="15.75">
      <c r="A122" s="235" t="str">
        <f>"Jumlah mata kuliah wajib yang telah diambil ("&amp;COUNTIF(O12:O119,"W")&amp;" mk)"</f>
        <v>Jumlah mata kuliah wajib yang telah diambil (0 mk)</v>
      </c>
      <c r="B122" s="236"/>
      <c r="C122" s="237"/>
      <c r="D122" s="79">
        <f>SUMIF(O12:O119,"W",M12:M119)</f>
        <v>0</v>
      </c>
      <c r="E122" s="218" t="s">
        <v>46</v>
      </c>
      <c r="F122" s="219" t="s">
        <v>221</v>
      </c>
      <c r="G122" s="220"/>
      <c r="H122" s="29">
        <v>136</v>
      </c>
      <c r="I122" s="221" t="s">
        <v>46</v>
      </c>
    </row>
    <row r="123" spans="1:9" ht="15.75">
      <c r="A123" s="235" t="str">
        <f>"Jumlah mata kuliah pilihan yang telah diambil ("&amp;COUNTIF(O12:O119,"P")&amp;" mk)"</f>
        <v>Jumlah mata kuliah pilihan yang telah diambil (0 mk)</v>
      </c>
      <c r="B123" s="236"/>
      <c r="C123" s="237"/>
      <c r="D123" s="79">
        <f>SUMIF(O13:O120,"P",M13:M120)</f>
        <v>0</v>
      </c>
      <c r="E123" s="218" t="s">
        <v>46</v>
      </c>
      <c r="F123" s="219" t="s">
        <v>220</v>
      </c>
      <c r="G123" s="222"/>
      <c r="H123" s="29">
        <v>10</v>
      </c>
      <c r="I123" s="221" t="s">
        <v>46</v>
      </c>
    </row>
    <row r="124" spans="1:11" ht="15.75">
      <c r="A124" s="238" t="str">
        <f>IF(K124&gt;=0,"Jumlah mata kuliah yang belum diambil","Jumlah mata kuliah yang sudah diambil lebih")</f>
        <v>Jumlah mata kuliah yang belum diambil</v>
      </c>
      <c r="B124" s="239"/>
      <c r="C124" s="240"/>
      <c r="D124" s="24">
        <f>IF(K124&gt;0,K124,IF(K124&lt;0,ABS(K124),0))</f>
        <v>65</v>
      </c>
      <c r="E124" s="223" t="s">
        <v>50</v>
      </c>
      <c r="F124" s="224" t="s">
        <v>43</v>
      </c>
      <c r="G124" s="241">
        <f>SUM($N$12:$N$119)</f>
        <v>0</v>
      </c>
      <c r="H124" s="241"/>
      <c r="I124" s="242"/>
      <c r="J124" s="1" t="s">
        <v>222</v>
      </c>
      <c r="K124" s="30">
        <f>_xlfn.IFERROR(65-(COUNTIF(I12:I119,"√")),"0")</f>
        <v>65</v>
      </c>
    </row>
    <row r="125" spans="1:11" ht="15.75">
      <c r="A125" s="248" t="s">
        <v>48</v>
      </c>
      <c r="B125" s="249"/>
      <c r="C125" s="250"/>
      <c r="D125" s="31">
        <f>SUM(M12:M119)</f>
        <v>0</v>
      </c>
      <c r="E125" s="225" t="s">
        <v>46</v>
      </c>
      <c r="F125" s="224" t="s">
        <v>44</v>
      </c>
      <c r="G125" s="244">
        <f>SUM($M$12:$M$119)</f>
        <v>0</v>
      </c>
      <c r="H125" s="244"/>
      <c r="I125" s="245"/>
      <c r="J125" s="1" t="s">
        <v>223</v>
      </c>
      <c r="K125" s="30">
        <f>H121-D125</f>
        <v>146</v>
      </c>
    </row>
    <row r="126" spans="1:9" ht="16.5" thickBot="1">
      <c r="A126" s="251" t="str">
        <f>IF(K125&gt;=0,"Sisa sks yang harus diambil","Sks yang harus diambil lebih")</f>
        <v>Sisa sks yang harus diambil</v>
      </c>
      <c r="B126" s="252"/>
      <c r="C126" s="253"/>
      <c r="D126" s="32">
        <f>IF(K125&gt;0,K125,IF(K125&lt;0,ABS(K125),0))</f>
        <v>146</v>
      </c>
      <c r="E126" s="226" t="s">
        <v>46</v>
      </c>
      <c r="F126" s="227" t="s">
        <v>45</v>
      </c>
      <c r="G126" s="246">
        <f>_xlfn.IFERROR(G124/G125,0)</f>
        <v>0</v>
      </c>
      <c r="H126" s="246"/>
      <c r="I126" s="247"/>
    </row>
    <row r="127" spans="1:3" ht="15.75">
      <c r="A127" s="243"/>
      <c r="B127" s="243"/>
      <c r="C127" s="243"/>
    </row>
    <row r="128" spans="1:9" ht="15.75">
      <c r="A128" s="243"/>
      <c r="B128" s="243"/>
      <c r="C128" s="243"/>
      <c r="F128" s="272" t="s">
        <v>54</v>
      </c>
      <c r="G128" s="272"/>
      <c r="H128" s="272"/>
      <c r="I128" s="272"/>
    </row>
    <row r="129" spans="1:9" ht="15.75">
      <c r="A129" s="243"/>
      <c r="B129" s="243"/>
      <c r="C129" s="243"/>
      <c r="F129" s="272" t="s">
        <v>217</v>
      </c>
      <c r="G129" s="272"/>
      <c r="H129" s="272"/>
      <c r="I129" s="272"/>
    </row>
    <row r="133" spans="6:9" ht="15.75">
      <c r="F133" s="272" t="s">
        <v>219</v>
      </c>
      <c r="G133" s="272"/>
      <c r="H133" s="272"/>
      <c r="I133" s="272"/>
    </row>
    <row r="134" spans="6:9" ht="15.75">
      <c r="F134" s="272" t="s">
        <v>218</v>
      </c>
      <c r="G134" s="272"/>
      <c r="H134" s="272"/>
      <c r="I134" s="272"/>
    </row>
  </sheetData>
  <sheetProtection password="8FC4" sheet="1" formatCells="0" formatColumns="0"/>
  <mergeCells count="42">
    <mergeCell ref="A127:C127"/>
    <mergeCell ref="A128:C128"/>
    <mergeCell ref="F129:I129"/>
    <mergeCell ref="F128:I128"/>
    <mergeCell ref="F134:I134"/>
    <mergeCell ref="F133:I133"/>
    <mergeCell ref="A9:B9"/>
    <mergeCell ref="A1:I1"/>
    <mergeCell ref="A2:I2"/>
    <mergeCell ref="A3:I3"/>
    <mergeCell ref="A5:B5"/>
    <mergeCell ref="A6:B6"/>
    <mergeCell ref="A10:A11"/>
    <mergeCell ref="B10:B11"/>
    <mergeCell ref="H10:H11"/>
    <mergeCell ref="A7:B7"/>
    <mergeCell ref="A8:B8"/>
    <mergeCell ref="D5:I5"/>
    <mergeCell ref="D8:I8"/>
    <mergeCell ref="D7:I7"/>
    <mergeCell ref="D6:I6"/>
    <mergeCell ref="C10:C11"/>
    <mergeCell ref="B118:B119"/>
    <mergeCell ref="C118:C119"/>
    <mergeCell ref="I10:I11"/>
    <mergeCell ref="B68:B69"/>
    <mergeCell ref="C68:C69"/>
    <mergeCell ref="D10:D11"/>
    <mergeCell ref="F10:F11"/>
    <mergeCell ref="G10:G11"/>
    <mergeCell ref="D68:D69"/>
    <mergeCell ref="D118:D119"/>
    <mergeCell ref="A121:C121"/>
    <mergeCell ref="A122:C122"/>
    <mergeCell ref="A124:C124"/>
    <mergeCell ref="A123:C123"/>
    <mergeCell ref="G124:I124"/>
    <mergeCell ref="A129:C129"/>
    <mergeCell ref="G125:I125"/>
    <mergeCell ref="G126:I126"/>
    <mergeCell ref="A125:C125"/>
    <mergeCell ref="A126:C126"/>
  </mergeCells>
  <printOptions/>
  <pageMargins left="1.01" right="0.12" top="0.3" bottom="0.29" header="0.3" footer="0.3"/>
  <pageSetup horizontalDpi="180" verticalDpi="180" orientation="portrait" paperSize="9" scale="70" r:id="rId1"/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kimia</cp:lastModifiedBy>
  <cp:lastPrinted>2018-11-08T07:04:39Z</cp:lastPrinted>
  <dcterms:created xsi:type="dcterms:W3CDTF">2018-03-07T12:49:54Z</dcterms:created>
  <dcterms:modified xsi:type="dcterms:W3CDTF">2018-12-14T05:55:20Z</dcterms:modified>
  <cp:category/>
  <cp:version/>
  <cp:contentType/>
  <cp:contentStatus/>
</cp:coreProperties>
</file>